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yourlightingbrand_cm/Desktop/"/>
    </mc:Choice>
  </mc:AlternateContent>
  <xr:revisionPtr revIDLastSave="0" documentId="13_ncr:1_{CB29DCC9-C622-E047-A0AC-B768A734C134}" xr6:coauthVersionLast="47" xr6:coauthVersionMax="47" xr10:uidLastSave="{00000000-0000-0000-0000-000000000000}"/>
  <bookViews>
    <workbookView xWindow="120" yWindow="500" windowWidth="28680" windowHeight="16420" xr2:uid="{4EF1C90A-B953-44EC-A5CD-046E24A3887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82" i="1" l="1"/>
  <c r="W278" i="1"/>
  <c r="W274" i="1"/>
  <c r="W270" i="1"/>
  <c r="T282" i="1"/>
  <c r="T278" i="1"/>
  <c r="T274" i="1"/>
  <c r="T270" i="1"/>
  <c r="Q282" i="1"/>
  <c r="Q278" i="1"/>
  <c r="Q274" i="1"/>
  <c r="Q270" i="1"/>
  <c r="N282" i="1"/>
  <c r="N278" i="1"/>
  <c r="N274" i="1"/>
  <c r="N270" i="1"/>
  <c r="K282" i="1"/>
  <c r="K278" i="1"/>
  <c r="K274" i="1"/>
  <c r="K270" i="1"/>
  <c r="H282" i="1"/>
  <c r="H278" i="1"/>
  <c r="H274" i="1"/>
  <c r="H270" i="1"/>
  <c r="E282" i="1"/>
  <c r="E278" i="1"/>
  <c r="E274" i="1"/>
  <c r="E270" i="1"/>
  <c r="B282" i="1"/>
  <c r="B278" i="1"/>
  <c r="B274" i="1"/>
  <c r="B270" i="1"/>
  <c r="A282" i="1"/>
  <c r="A278" i="1"/>
  <c r="A274" i="1"/>
  <c r="A270" i="1"/>
  <c r="D270" i="1" s="1"/>
  <c r="W245" i="1"/>
  <c r="W241" i="1"/>
  <c r="W237" i="1"/>
  <c r="W233" i="1"/>
  <c r="T245" i="1"/>
  <c r="T241" i="1"/>
  <c r="T237" i="1"/>
  <c r="T233" i="1"/>
  <c r="Q245" i="1"/>
  <c r="Q241" i="1"/>
  <c r="Q237" i="1"/>
  <c r="Q233" i="1"/>
  <c r="N245" i="1"/>
  <c r="N241" i="1"/>
  <c r="N237" i="1"/>
  <c r="N233" i="1"/>
  <c r="K245" i="1"/>
  <c r="K241" i="1"/>
  <c r="K237" i="1"/>
  <c r="K233" i="1"/>
  <c r="H245" i="1"/>
  <c r="H241" i="1"/>
  <c r="H237" i="1"/>
  <c r="H233" i="1"/>
  <c r="E245" i="1"/>
  <c r="E241" i="1"/>
  <c r="E237" i="1"/>
  <c r="E233" i="1"/>
  <c r="B245" i="1"/>
  <c r="B241" i="1"/>
  <c r="B237" i="1"/>
  <c r="B233" i="1"/>
  <c r="A245" i="1"/>
  <c r="A241" i="1"/>
  <c r="A237" i="1"/>
  <c r="A233" i="1"/>
  <c r="A211" i="1"/>
  <c r="C315" i="1"/>
  <c r="C350" i="1" s="1"/>
  <c r="C353" i="1" s="1"/>
  <c r="C356" i="1" s="1"/>
  <c r="V194" i="1"/>
  <c r="I446" i="1" s="1"/>
  <c r="S194" i="1"/>
  <c r="I444" i="1" s="1"/>
  <c r="P194" i="1"/>
  <c r="I442" i="1" s="1"/>
  <c r="M194" i="1"/>
  <c r="I440" i="1" s="1"/>
  <c r="J194" i="1"/>
  <c r="I438" i="1" s="1"/>
  <c r="G194" i="1"/>
  <c r="I436" i="1" s="1"/>
  <c r="D194" i="1"/>
  <c r="I434" i="1" s="1"/>
  <c r="A194" i="1"/>
  <c r="W187" i="1"/>
  <c r="T187" i="1"/>
  <c r="Q187" i="1"/>
  <c r="N187" i="1"/>
  <c r="K187" i="1"/>
  <c r="H187" i="1"/>
  <c r="E187" i="1"/>
  <c r="B187" i="1"/>
  <c r="V176" i="1"/>
  <c r="S176" i="1"/>
  <c r="P176" i="1"/>
  <c r="M176" i="1"/>
  <c r="J176" i="1"/>
  <c r="G176" i="1"/>
  <c r="D176" i="1"/>
  <c r="A176" i="1"/>
  <c r="V170" i="1"/>
  <c r="V173" i="1" s="1"/>
  <c r="S170" i="1"/>
  <c r="S173" i="1" s="1"/>
  <c r="P170" i="1"/>
  <c r="G442" i="1" s="1"/>
  <c r="M170" i="1"/>
  <c r="G440" i="1" s="1"/>
  <c r="J170" i="1"/>
  <c r="G438" i="1" s="1"/>
  <c r="G170" i="1"/>
  <c r="G173" i="1" s="1"/>
  <c r="D170" i="1"/>
  <c r="G434" i="1" s="1"/>
  <c r="A170" i="1"/>
  <c r="G432" i="1" s="1"/>
  <c r="V249" i="1"/>
  <c r="S249" i="1"/>
  <c r="P249" i="1"/>
  <c r="M249" i="1"/>
  <c r="J249" i="1"/>
  <c r="G249" i="1"/>
  <c r="D249" i="1"/>
  <c r="V286" i="1"/>
  <c r="S286" i="1"/>
  <c r="P286" i="1"/>
  <c r="M286" i="1"/>
  <c r="J286" i="1"/>
  <c r="G286" i="1"/>
  <c r="D286" i="1"/>
  <c r="A179" i="1"/>
  <c r="D179" i="1"/>
  <c r="G179" i="1"/>
  <c r="J179" i="1"/>
  <c r="M179" i="1"/>
  <c r="P179" i="1"/>
  <c r="S179" i="1"/>
  <c r="V179" i="1"/>
  <c r="A187" i="1"/>
  <c r="D187" i="1"/>
  <c r="G187" i="1"/>
  <c r="J187" i="1"/>
  <c r="M187" i="1"/>
  <c r="P187" i="1"/>
  <c r="S187" i="1"/>
  <c r="V187" i="1"/>
  <c r="E446" i="1"/>
  <c r="E444" i="1"/>
  <c r="E442" i="1"/>
  <c r="E440" i="1"/>
  <c r="E438" i="1"/>
  <c r="E436" i="1"/>
  <c r="H286" i="1" l="1"/>
  <c r="G287" i="1" s="1"/>
  <c r="D271" i="1"/>
  <c r="W179" i="1"/>
  <c r="V180" i="1" s="1"/>
  <c r="G446" i="1"/>
  <c r="K446" i="1" s="1"/>
  <c r="C338" i="1"/>
  <c r="C341" i="1"/>
  <c r="G341" i="1" s="1"/>
  <c r="Q179" i="1"/>
  <c r="P180" i="1" s="1"/>
  <c r="V188" i="1"/>
  <c r="D188" i="1"/>
  <c r="P173" i="1"/>
  <c r="C318" i="1"/>
  <c r="G318" i="1" s="1"/>
  <c r="A173" i="1"/>
  <c r="B179" i="1"/>
  <c r="A180" i="1" s="1"/>
  <c r="E249" i="1"/>
  <c r="D250" i="1" s="1"/>
  <c r="W286" i="1"/>
  <c r="V287" i="1" s="1"/>
  <c r="T286" i="1"/>
  <c r="S287" i="1" s="1"/>
  <c r="Q286" i="1"/>
  <c r="P287" i="1" s="1"/>
  <c r="N286" i="1"/>
  <c r="M287" i="1" s="1"/>
  <c r="K286" i="1"/>
  <c r="J287" i="1" s="1"/>
  <c r="E286" i="1"/>
  <c r="D287" i="1" s="1"/>
  <c r="AB270" i="1"/>
  <c r="AA270" i="1"/>
  <c r="B286" i="1"/>
  <c r="W249" i="1"/>
  <c r="V250" i="1" s="1"/>
  <c r="T249" i="1"/>
  <c r="S250" i="1" s="1"/>
  <c r="Q249" i="1"/>
  <c r="P250" i="1" s="1"/>
  <c r="N249" i="1"/>
  <c r="M250" i="1" s="1"/>
  <c r="K249" i="1"/>
  <c r="J250" i="1" s="1"/>
  <c r="H249" i="1"/>
  <c r="G250" i="1" s="1"/>
  <c r="B249" i="1"/>
  <c r="C306" i="1"/>
  <c r="I432" i="1"/>
  <c r="Y194" i="1"/>
  <c r="S188" i="1"/>
  <c r="P188" i="1"/>
  <c r="M188" i="1"/>
  <c r="J188" i="1"/>
  <c r="G188" i="1"/>
  <c r="B221" i="1"/>
  <c r="C332" i="1" s="1"/>
  <c r="C335" i="1" s="1"/>
  <c r="C309" i="1"/>
  <c r="C312" i="1" s="1"/>
  <c r="A188" i="1"/>
  <c r="T179" i="1"/>
  <c r="S180" i="1" s="1"/>
  <c r="G444" i="1"/>
  <c r="K444" i="1" s="1"/>
  <c r="N179" i="1"/>
  <c r="M180" i="1" s="1"/>
  <c r="M173" i="1"/>
  <c r="J173" i="1"/>
  <c r="K179" i="1"/>
  <c r="J180" i="1" s="1"/>
  <c r="H179" i="1"/>
  <c r="G180" i="1" s="1"/>
  <c r="G436" i="1"/>
  <c r="K436" i="1" s="1"/>
  <c r="E179" i="1"/>
  <c r="D180" i="1" s="1"/>
  <c r="A205" i="1"/>
  <c r="A208" i="1" s="1"/>
  <c r="G454" i="1" s="1"/>
  <c r="D173" i="1"/>
  <c r="K438" i="1"/>
  <c r="K440" i="1"/>
  <c r="K442" i="1"/>
  <c r="C407" i="1"/>
  <c r="G460" i="1"/>
  <c r="A286" i="1"/>
  <c r="V293" i="1"/>
  <c r="AH270" i="1" s="1"/>
  <c r="S293" i="1"/>
  <c r="AG270" i="1" s="1"/>
  <c r="P293" i="1"/>
  <c r="AF270" i="1" s="1"/>
  <c r="M293" i="1"/>
  <c r="AE270" i="1" s="1"/>
  <c r="J293" i="1"/>
  <c r="AD270" i="1" s="1"/>
  <c r="G293" i="1"/>
  <c r="AC270" i="1" s="1"/>
  <c r="A283" i="1"/>
  <c r="V282" i="1"/>
  <c r="V283" i="1" s="1"/>
  <c r="S282" i="1"/>
  <c r="S283" i="1" s="1"/>
  <c r="P282" i="1"/>
  <c r="P283" i="1" s="1"/>
  <c r="M282" i="1"/>
  <c r="M283" i="1" s="1"/>
  <c r="J282" i="1"/>
  <c r="J283" i="1" s="1"/>
  <c r="G282" i="1"/>
  <c r="G283" i="1" s="1"/>
  <c r="D282" i="1"/>
  <c r="D283" i="1" s="1"/>
  <c r="A279" i="1"/>
  <c r="V278" i="1"/>
  <c r="V279" i="1" s="1"/>
  <c r="S278" i="1"/>
  <c r="S279" i="1" s="1"/>
  <c r="P278" i="1"/>
  <c r="P279" i="1" s="1"/>
  <c r="M278" i="1"/>
  <c r="M279" i="1" s="1"/>
  <c r="J278" i="1"/>
  <c r="J279" i="1" s="1"/>
  <c r="G278" i="1"/>
  <c r="G279" i="1" s="1"/>
  <c r="D278" i="1"/>
  <c r="D279" i="1" s="1"/>
  <c r="A275" i="1"/>
  <c r="V274" i="1"/>
  <c r="V275" i="1" s="1"/>
  <c r="S274" i="1"/>
  <c r="S275" i="1" s="1"/>
  <c r="P274" i="1"/>
  <c r="P275" i="1" s="1"/>
  <c r="M274" i="1"/>
  <c r="M275" i="1" s="1"/>
  <c r="J274" i="1"/>
  <c r="J275" i="1" s="1"/>
  <c r="G274" i="1"/>
  <c r="G275" i="1" s="1"/>
  <c r="D274" i="1"/>
  <c r="D275" i="1" s="1"/>
  <c r="A271" i="1"/>
  <c r="V270" i="1"/>
  <c r="V271" i="1" s="1"/>
  <c r="S270" i="1"/>
  <c r="S271" i="1" s="1"/>
  <c r="P270" i="1"/>
  <c r="P271" i="1" s="1"/>
  <c r="M270" i="1"/>
  <c r="M271" i="1" s="1"/>
  <c r="J270" i="1"/>
  <c r="J271" i="1" s="1"/>
  <c r="G270" i="1"/>
  <c r="G271" i="1" s="1"/>
  <c r="V245" i="1"/>
  <c r="V246" i="1" s="1"/>
  <c r="S245" i="1"/>
  <c r="S246" i="1" s="1"/>
  <c r="P245" i="1"/>
  <c r="P246" i="1" s="1"/>
  <c r="M245" i="1"/>
  <c r="M246" i="1" s="1"/>
  <c r="J245" i="1"/>
  <c r="J246" i="1" s="1"/>
  <c r="G245" i="1"/>
  <c r="G246" i="1" s="1"/>
  <c r="D245" i="1"/>
  <c r="D246" i="1" s="1"/>
  <c r="V241" i="1"/>
  <c r="V242" i="1" s="1"/>
  <c r="S241" i="1"/>
  <c r="S242" i="1" s="1"/>
  <c r="P241" i="1"/>
  <c r="P242" i="1" s="1"/>
  <c r="M241" i="1"/>
  <c r="M242" i="1" s="1"/>
  <c r="J241" i="1"/>
  <c r="J242" i="1" s="1"/>
  <c r="G241" i="1"/>
  <c r="G242" i="1" s="1"/>
  <c r="D241" i="1"/>
  <c r="D242" i="1" s="1"/>
  <c r="A242" i="1"/>
  <c r="V237" i="1"/>
  <c r="V238" i="1" s="1"/>
  <c r="S237" i="1"/>
  <c r="S238" i="1" s="1"/>
  <c r="P237" i="1"/>
  <c r="P238" i="1" s="1"/>
  <c r="M237" i="1"/>
  <c r="M238" i="1" s="1"/>
  <c r="J237" i="1"/>
  <c r="J238" i="1" s="1"/>
  <c r="G237" i="1"/>
  <c r="G238" i="1" s="1"/>
  <c r="D237" i="1"/>
  <c r="D238" i="1" s="1"/>
  <c r="V233" i="1"/>
  <c r="V234" i="1" s="1"/>
  <c r="S233" i="1"/>
  <c r="S234" i="1" s="1"/>
  <c r="P233" i="1"/>
  <c r="P234" i="1" s="1"/>
  <c r="M233" i="1"/>
  <c r="M234" i="1" s="1"/>
  <c r="J233" i="1"/>
  <c r="J234" i="1" s="1"/>
  <c r="G233" i="1"/>
  <c r="G234" i="1" s="1"/>
  <c r="D233" i="1"/>
  <c r="D234" i="1" s="1"/>
  <c r="V256" i="1"/>
  <c r="S256" i="1"/>
  <c r="P256" i="1"/>
  <c r="M256" i="1"/>
  <c r="J256" i="1"/>
  <c r="G256" i="1"/>
  <c r="D256" i="1"/>
  <c r="A256" i="1"/>
  <c r="A246" i="1"/>
  <c r="A221" i="1"/>
  <c r="A249" i="1"/>
  <c r="A214" i="1"/>
  <c r="E466" i="1"/>
  <c r="C460" i="1"/>
  <c r="E454" i="1"/>
  <c r="E434" i="1"/>
  <c r="K434" i="1" s="1"/>
  <c r="E432" i="1"/>
  <c r="G421" i="1"/>
  <c r="I421" i="1" s="1"/>
  <c r="G418" i="1"/>
  <c r="G410" i="1"/>
  <c r="I410" i="1" s="1"/>
  <c r="G407" i="1"/>
  <c r="E399" i="1"/>
  <c r="I399" i="1" s="1"/>
  <c r="E396" i="1"/>
  <c r="I396" i="1" s="1"/>
  <c r="E385" i="1"/>
  <c r="I385" i="1" s="1"/>
  <c r="E388" i="1"/>
  <c r="I388" i="1" s="1"/>
  <c r="E365" i="1"/>
  <c r="E356" i="1"/>
  <c r="G356" i="1" s="1"/>
  <c r="E353" i="1"/>
  <c r="G353" i="1" s="1"/>
  <c r="E350" i="1"/>
  <c r="G350" i="1" s="1"/>
  <c r="E338" i="1"/>
  <c r="E335" i="1"/>
  <c r="E329" i="1"/>
  <c r="E332" i="1"/>
  <c r="E326" i="1"/>
  <c r="G326" i="1" s="1"/>
  <c r="E315" i="1"/>
  <c r="G315" i="1" s="1"/>
  <c r="E312" i="1"/>
  <c r="E309" i="1"/>
  <c r="E306" i="1"/>
  <c r="A238" i="1"/>
  <c r="A234" i="1"/>
  <c r="A191" i="1" l="1"/>
  <c r="A197" i="1" s="1"/>
  <c r="V191" i="1"/>
  <c r="V197" i="1" s="1"/>
  <c r="G338" i="1"/>
  <c r="D191" i="1"/>
  <c r="D197" i="1" s="1"/>
  <c r="P191" i="1"/>
  <c r="P197" i="1" s="1"/>
  <c r="M191" i="1"/>
  <c r="M197" i="1" s="1"/>
  <c r="A250" i="1"/>
  <c r="A253" i="1" s="1"/>
  <c r="A259" i="1" s="1"/>
  <c r="G191" i="1"/>
  <c r="G197" i="1" s="1"/>
  <c r="K432" i="1"/>
  <c r="K448" i="1" s="1"/>
  <c r="O448" i="1" s="1"/>
  <c r="J191" i="1"/>
  <c r="J197" i="1" s="1"/>
  <c r="A287" i="1"/>
  <c r="A290" i="1" s="1"/>
  <c r="A296" i="1" s="1"/>
  <c r="G306" i="1"/>
  <c r="S191" i="1"/>
  <c r="S197" i="1" s="1"/>
  <c r="A222" i="1"/>
  <c r="G332" i="1"/>
  <c r="G309" i="1"/>
  <c r="K454" i="1"/>
  <c r="O454" i="1" s="1"/>
  <c r="I407" i="1"/>
  <c r="I413" i="1" s="1"/>
  <c r="L413" i="1" s="1"/>
  <c r="V253" i="1"/>
  <c r="V259" i="1" s="1"/>
  <c r="S253" i="1"/>
  <c r="S259" i="1" s="1"/>
  <c r="J290" i="1"/>
  <c r="J296" i="1" s="1"/>
  <c r="D253" i="1"/>
  <c r="D259" i="1" s="1"/>
  <c r="M290" i="1"/>
  <c r="M296" i="1" s="1"/>
  <c r="B214" i="1"/>
  <c r="A215" i="1" s="1"/>
  <c r="C329" i="1"/>
  <c r="G329" i="1" s="1"/>
  <c r="G290" i="1"/>
  <c r="G296" i="1" s="1"/>
  <c r="G253" i="1"/>
  <c r="G259" i="1" s="1"/>
  <c r="P290" i="1"/>
  <c r="P296" i="1" s="1"/>
  <c r="J253" i="1"/>
  <c r="J259" i="1" s="1"/>
  <c r="S290" i="1"/>
  <c r="S296" i="1" s="1"/>
  <c r="D290" i="1"/>
  <c r="D296" i="1" s="1"/>
  <c r="M253" i="1"/>
  <c r="M259" i="1" s="1"/>
  <c r="V290" i="1"/>
  <c r="V296" i="1" s="1"/>
  <c r="AA272" i="1"/>
  <c r="P253" i="1"/>
  <c r="P259" i="1" s="1"/>
  <c r="I391" i="1"/>
  <c r="L391" i="1" s="1"/>
  <c r="G359" i="1"/>
  <c r="I402" i="1"/>
  <c r="L402" i="1" s="1"/>
  <c r="G335" i="1"/>
  <c r="G312" i="1"/>
  <c r="A225" i="1" l="1"/>
  <c r="A200" i="1"/>
  <c r="G321" i="1"/>
  <c r="C474" i="1"/>
  <c r="C365" i="1"/>
  <c r="G365" i="1" s="1"/>
  <c r="G368" i="1" s="1"/>
  <c r="I466" i="1"/>
  <c r="G344" i="1"/>
  <c r="A299" i="1"/>
  <c r="C466" i="1" s="1"/>
  <c r="A262" i="1"/>
  <c r="E374" i="1" s="1"/>
  <c r="E71" i="1" s="1"/>
  <c r="A474" i="1"/>
  <c r="A374" i="1" l="1"/>
  <c r="C374" i="1"/>
  <c r="K466" i="1"/>
  <c r="K469" i="1" s="1"/>
  <c r="O469" i="1" s="1"/>
  <c r="C418" i="1"/>
  <c r="I418" i="1" s="1"/>
  <c r="I424" i="1" s="1"/>
  <c r="L424" i="1" s="1"/>
  <c r="G374" i="1"/>
  <c r="G486" i="1"/>
  <c r="G487" i="1" s="1"/>
  <c r="G488" i="1" s="1"/>
  <c r="G489" i="1" s="1"/>
  <c r="G490" i="1" s="1"/>
  <c r="A460" i="1"/>
  <c r="K460" i="1" s="1"/>
  <c r="O460" i="1" s="1"/>
  <c r="E474" i="1" s="1"/>
  <c r="E486" i="1" l="1"/>
  <c r="E487" i="1" s="1"/>
  <c r="E488" i="1" s="1"/>
  <c r="E489" i="1" s="1"/>
  <c r="E490" i="1" s="1"/>
  <c r="E491" i="1" s="1"/>
  <c r="E492" i="1" s="1"/>
  <c r="E493" i="1" s="1"/>
  <c r="E494" i="1" s="1"/>
  <c r="E495" i="1" s="1"/>
  <c r="E496" i="1" s="1"/>
  <c r="E497" i="1" s="1"/>
  <c r="E498" i="1" s="1"/>
  <c r="E499" i="1" s="1"/>
  <c r="E500" i="1" s="1"/>
  <c r="E501" i="1" s="1"/>
  <c r="E502" i="1" s="1"/>
  <c r="E503" i="1" s="1"/>
  <c r="E504" i="1" s="1"/>
  <c r="E505" i="1" s="1"/>
  <c r="E506" i="1" s="1"/>
  <c r="C71" i="1"/>
  <c r="C486" i="1"/>
  <c r="C487" i="1" s="1"/>
  <c r="C488" i="1" s="1"/>
  <c r="C489" i="1" s="1"/>
  <c r="C490" i="1" s="1"/>
  <c r="C491" i="1" s="1"/>
  <c r="C492" i="1" s="1"/>
  <c r="C493" i="1" s="1"/>
  <c r="C494" i="1" s="1"/>
  <c r="C495" i="1" s="1"/>
  <c r="C496" i="1" s="1"/>
  <c r="C497" i="1" s="1"/>
  <c r="C498" i="1" s="1"/>
  <c r="C499" i="1" s="1"/>
  <c r="C500" i="1" s="1"/>
  <c r="C501" i="1" s="1"/>
  <c r="C502" i="1" s="1"/>
  <c r="C503" i="1" s="1"/>
  <c r="C504" i="1" s="1"/>
  <c r="C505" i="1" s="1"/>
  <c r="C506" i="1" s="1"/>
  <c r="A71" i="1"/>
  <c r="I486" i="1"/>
  <c r="I487" i="1" s="1"/>
  <c r="I488" i="1" s="1"/>
  <c r="I489" i="1" s="1"/>
  <c r="I490" i="1" s="1"/>
  <c r="I491" i="1" s="1"/>
  <c r="I492" i="1" s="1"/>
  <c r="I493" i="1" s="1"/>
  <c r="I494" i="1" s="1"/>
  <c r="I495" i="1" s="1"/>
  <c r="I496" i="1" s="1"/>
  <c r="I497" i="1" s="1"/>
  <c r="I498" i="1" s="1"/>
  <c r="I499" i="1" s="1"/>
  <c r="I500" i="1" s="1"/>
  <c r="I501" i="1" s="1"/>
  <c r="I502" i="1" s="1"/>
  <c r="I503" i="1" s="1"/>
  <c r="I504" i="1" s="1"/>
  <c r="I505" i="1" s="1"/>
  <c r="I506" i="1" s="1"/>
  <c r="G71" i="1"/>
  <c r="C480" i="1"/>
  <c r="C76" i="1" s="1"/>
  <c r="G474" i="1"/>
  <c r="G480" i="1" s="1"/>
  <c r="G76" i="1" s="1"/>
  <c r="A480" i="1"/>
  <c r="A76" i="1" s="1"/>
  <c r="E480" i="1"/>
  <c r="E76" i="1" s="1"/>
  <c r="G491" i="1"/>
  <c r="G492" i="1" s="1"/>
  <c r="G493" i="1" s="1"/>
  <c r="G494" i="1" s="1"/>
  <c r="G495" i="1" s="1"/>
  <c r="G496" i="1" l="1"/>
  <c r="G497" i="1" s="1"/>
  <c r="G498" i="1" s="1"/>
  <c r="G499" i="1" s="1"/>
  <c r="G500" i="1" s="1"/>
  <c r="G501" i="1" s="1"/>
  <c r="G502" i="1" s="1"/>
  <c r="G503" i="1" s="1"/>
  <c r="G504" i="1" s="1"/>
  <c r="G505" i="1" s="1"/>
  <c r="G5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tc={FFEAD329-8E33-420E-8B95-58F8869B485D}</author>
    <author>tc={4C6997B6-4952-4885-847F-781DEEE8631B}</author>
    <author>tc={EB0A5719-31DC-42D1-9583-DCAB1EBA5447}</author>
    <author>tc={DECF12D8-D467-4764-A759-50CF9E2E34BD}</author>
    <author>tc={B68F492D-8D09-4137-B8FC-188E09725CC5}</author>
    <author>tc={2089897C-AEE0-4186-A30C-975EE4E8CAF6}</author>
    <author>tc={1FF939DF-1B22-459B-A46E-D70488E83CAA}</author>
    <author>tc={25433889-AED2-474F-86A6-41C150039981}</author>
    <author>tc={10F54097-FFBE-4317-A85C-A09D5E79CCF5}</author>
    <author>tc={97E6953E-7830-4909-9F1B-758685A727C8}</author>
    <author>tc={7377EF85-4086-4FDC-ADF5-6B7C3E078FA3}</author>
    <author>tc={661069F8-C108-4215-92E3-030C35CAC213}</author>
    <author>tc={116F1AA0-C636-423D-B242-F438B84E851C}</author>
    <author>tc={C876BB55-425E-492B-8B10-1E8A3BC4C049}</author>
    <author>tc={D6413DD5-FD25-4459-B142-2ACFA53B274C}</author>
    <author>tc={5F793BE7-11CD-4C41-BDCC-6440E43CF4BA}</author>
    <author>tc={665E5DFB-F82C-4448-B06A-E99FECB86EBC}</author>
    <author>tc={9B318B0C-4963-431D-BFF3-936BFBB58B0C}</author>
    <author>tc={B08B3512-E883-4508-AEA3-7E69980CDF31}</author>
    <author>tc={1D46CAB9-1AC3-4926-A6E0-170E7F817993}</author>
    <author>tc={859F028E-382C-4E97-808A-0A71B3ADED65}</author>
    <author>tc={536CB085-F177-45A3-84A4-17758AE3CCBC}</author>
    <author>tc={4DBCB413-116D-431B-B0EC-8F874604A841}</author>
    <author>tc={ED48CE7A-7EB3-4ECA-9A0D-57030688ADE8}</author>
    <author>tc={303C7AA9-1D64-449A-BF59-60D1F93FDD1D}</author>
    <author>tc={5FB213A8-F9D2-43CE-BB99-10170C5EF312}</author>
  </authors>
  <commentList>
    <comment ref="A1" authorId="0" shapeId="0" xr:uid="{FFEAD329-8E33-420E-8B95-58F8869B485D}">
      <text>
        <t>[Threaded comment]
Your version of Excel allows you to read this threaded comment; however, any edits to it will get removed if the file is opened in a newer version of Excel. Learn more: https://go.microsoft.com/fwlink/?linkid=870924
Comment:
    Welcome! To get started please fill in the orange boxes under “Input Data”. The results will be displayed below under “Results”.</t>
      </text>
    </comment>
    <comment ref="L1" authorId="1" shapeId="0" xr:uid="{4C6997B6-4952-4885-847F-781DEEE8631B}">
      <text>
        <t>[Threaded comment]
Your version of Excel allows you to read this threaded comment; however, any edits to it will get removed if the file is opened in a newer version of Excel. Learn more: https://go.microsoft.com/fwlink/?linkid=870924
Comment:
    This form is the easiest way to compare the prices of the 4 different methods of emergency illumination: small inverters, large inverters, battery packs, and standalone emergency lights. 
With limited time and information you can accurately estimate both the initial cost and the future costs of the system.</t>
      </text>
    </comment>
    <comment ref="N1" authorId="2" shapeId="0" xr:uid="{EB0A5719-31DC-42D1-9583-DCAB1EBA5447}">
      <text>
        <t>[Threaded comment]
Your version of Excel allows you to read this threaded comment; however, any edits to it will get removed if the file is opened in a newer version of Excel. Learn more: https://go.microsoft.com/fwlink/?linkid=870924
Comment:
    Enter your information in the orange cells. Don’t worry about boxes that are already filled (like the 5 up top) unless you have more specific information available. Do not worry about filling in every “area” as these exist for larger buildings. If you have very detailed information and do not want anything to be estimated, you can enter it under “Advanced” at the bottom of the page. Be aware that using Advanced will break “input data”, so you must use one or the other.</t>
      </text>
    </comment>
    <comment ref="P1" authorId="3" shapeId="0" xr:uid="{DECF12D8-D467-4764-A759-50CF9E2E34BD}">
      <text>
        <t>[Threaded comment]
Your version of Excel allows you to read this threaded comment; however, any edits to it will get removed if the file is opened in a newer version of Excel. Learn more: https://go.microsoft.com/fwlink/?linkid=870924
Comment:
    If you’d like help with this form please email tdeutsch@isolite.com for assistance.</t>
      </text>
    </comment>
    <comment ref="A3" authorId="4" shapeId="0" xr:uid="{B68F492D-8D09-4137-B8FC-188E09725CC5}">
      <text>
        <t>[Threaded comment]
Your version of Excel allows you to read this threaded comment; however, any edits to it will get removed if the file is opened in a newer version of Excel. Learn more: https://go.microsoft.com/fwlink/?linkid=870924
Comment:
    $1 is an average price for 12-2 MC</t>
      </text>
    </comment>
    <comment ref="C3" authorId="5" shapeId="0" xr:uid="{2089897C-AEE0-4186-A30C-975EE4E8CAF6}">
      <text>
        <t>[Threaded comment]
Your version of Excel allows you to read this threaded comment; however, any edits to it will get removed if the file is opened in a newer version of Excel. Learn more: https://go.microsoft.com/fwlink/?linkid=870924
Comment:
    Many contractors bill in two different rates, one rate for their master electricians and a lower rate for technicians or helpers. This is the lower rate. If there is only one rate, put it in both boxes.</t>
      </text>
    </comment>
    <comment ref="E3" authorId="6" shapeId="0" xr:uid="{1FF939DF-1B22-459B-A46E-D70488E83CAA}">
      <text>
        <t>[Threaded comment]
Your version of Excel allows you to read this threaded comment; however, any edits to it will get removed if the file is opened in a newer version of Excel. Learn more: https://go.microsoft.com/fwlink/?linkid=870924
Comment:
    Many contractors bill in two different rates, one rate for their master electricians and a lower rate for technicians or helpers. This is the higher rate. If there is only one rate, put it in both boxes.</t>
      </text>
    </comment>
    <comment ref="G3" authorId="7" shapeId="0" xr:uid="{25433889-AED2-474F-86A6-41C150039981}">
      <text>
        <t>[Threaded comment]
Your version of Excel allows you to read this threaded comment; however, any edits to it will get removed if the file is opened in a newer version of Excel. Learn more: https://go.microsoft.com/fwlink/?linkid=870924
Comment:
    The hourly rate that the building’s maintenance team will charge to maintain the emergency lighting system after install.</t>
      </text>
    </comment>
    <comment ref="I3" authorId="8" shapeId="0" xr:uid="{10F54097-FFBE-4317-A85C-A09D5E79CCF5}">
      <text>
        <t>[Threaded comment]
Your version of Excel allows you to read this threaded comment; however, any edits to it will get removed if the file is opened in a newer version of Excel. Learn more: https://go.microsoft.com/fwlink/?linkid=870924
Comment:
    These devices, given one per zone/switch-leg for inverters, allow the inverters to override the switches/lighting controls. They are necessary to reach code compliance.</t>
      </text>
    </comment>
    <comment ref="A7" authorId="9" shapeId="0" xr:uid="{97E6953E-7830-4909-9F1B-758685A727C8}">
      <text>
        <t>[Threaded comment]
Your version of Excel allows you to read this threaded comment; however, any edits to it will get removed if the file is opened in a newer version of Excel. Learn more: https://go.microsoft.com/fwlink/?linkid=870924
Comment:
    Small Inverters is a category used for having multiple inverters cover the building. These could be any scale from the smallest inverters to the largest</t>
      </text>
    </comment>
    <comment ref="A9" authorId="10" shapeId="0" xr:uid="{7377EF85-4086-4FDC-ADF5-6B7C3E078FA3}">
      <text>
        <t>[Threaded comment]
Your version of Excel allows you to read this threaded comment; however, any edits to it will get removed if the file is opened in a newer version of Excel. Learn more: https://go.microsoft.com/fwlink/?linkid=870924
Comment:
    An area is any space where you will install 1 inverter. It could be a floor, a series of floors, a room, a series of rooms, or anything you’d like.</t>
      </text>
    </comment>
    <comment ref="A10" authorId="11" shapeId="0" xr:uid="{661069F8-C108-4215-92E3-030C35CAC213}">
      <text>
        <t xml:space="preserve">[Threaded comment]
Your version of Excel allows you to read this threaded comment; however, any edits to it will get removed if the file is opened in a newer version of Excel. Learn more: https://go.microsoft.com/fwlink/?linkid=870924
Comment:
    Take all fixtures that will go on the EM circuit and add their wattages. Post the total here. </t>
      </text>
    </comment>
    <comment ref="A13" authorId="12" shapeId="0" xr:uid="{116F1AA0-C636-423D-B242-F438B84E851C}">
      <text>
        <t>[Threaded comment]
Your version of Excel allows you to read this threaded comment; however, any edits to it will get removed if the file is opened in a newer version of Excel. Learn more: https://go.microsoft.com/fwlink/?linkid=870924
Comment:
    To find the cost of an inverter: multiply total fixture wattage by 1.3 and round up to the next inverter size listed at isolite.com then email tdeutsch@isolite.com for a price</t>
      </text>
    </comment>
    <comment ref="A16" authorId="13" shapeId="0" xr:uid="{C876BB55-425E-492B-8B10-1E8A3BC4C049}">
      <text>
        <t xml:space="preserve">[Threaded comment]
Your version of Excel allows you to read this threaded comment; however, any edits to it will get removed if the file is opened in a newer version of Excel. Learn more: https://go.microsoft.com/fwlink/?linkid=870924
Comment:
    Zones, AKA switch-legs represent the amount of light switches or occupancy sensors or lighting control devices there are in each area. </t>
      </text>
    </comment>
    <comment ref="A19" authorId="14" shapeId="0" xr:uid="{D6413DD5-FD25-4459-B142-2ACFA53B274C}">
      <text>
        <t>[Threaded comment]
Your version of Excel allows you to read this threaded comment; however, any edits to it will get removed if the file is opened in a newer version of Excel. Learn more: https://go.microsoft.com/fwlink/?linkid=870924
Comment:
    This function is for entering more than 1 identical area if there are identical areas. If there is only 1 of each area enter 1. If 0 is entered, this space will not be counted</t>
      </text>
    </comment>
    <comment ref="A23" authorId="15" shapeId="0" xr:uid="{5F793BE7-11CD-4C41-BDCC-6440E43CF4BA}">
      <text>
        <t>[Threaded comment]
Your version of Excel allows you to read this threaded comment; however, any edits to it will get removed if the file is opened in a newer version of Excel. Learn more: https://go.microsoft.com/fwlink/?linkid=870924
Comment:
    Enter the total number of light fixtures that are going on the emergency circuit(s).</t>
      </text>
    </comment>
    <comment ref="A27" authorId="16" shapeId="0" xr:uid="{665E5DFB-F82C-4448-B06A-E99FECB86EBC}">
      <text>
        <t>[Threaded comment]
Your version of Excel allows you to read this threaded comment; however, any edits to it will get removed if the file is opened in a newer version of Excel. Learn more: https://go.microsoft.com/fwlink/?linkid=870924
Comment:
    This is a category for one large inverter to cover the whole building. If the building is larger than 33KVA, you can add the prices of multiple inverters and enter it below.</t>
      </text>
    </comment>
    <comment ref="A29" authorId="17" shapeId="0" xr:uid="{9B318B0C-4963-431D-BFF3-936BFBB58B0C}">
      <text>
        <t>[Threaded comment]
Your version of Excel allows you to read this threaded comment; however, any edits to it will get removed if the file is opened in a newer version of Excel. Learn more: https://go.microsoft.com/fwlink/?linkid=870924
Comment:
    To find the cost of an inverter: multiply total fixture wattage by 1.3 and round up to the next inverter size listed at isolite.com then email tdeutsch@isolite.com for a price</t>
      </text>
    </comment>
    <comment ref="A33" authorId="18" shapeId="0" xr:uid="{B08B3512-E883-4508-AEA3-7E69980CDF31}">
      <text>
        <t>[Threaded comment]
Your version of Excel allows you to read this threaded comment; however, any edits to it will get removed if the file is opened in a newer version of Excel. Learn more: https://go.microsoft.com/fwlink/?linkid=870924
Comment:
    Also called EM Drivers</t>
      </text>
    </comment>
    <comment ref="A36" authorId="19" shapeId="0" xr:uid="{1D46CAB9-1AC3-4926-A6E0-170E7F817993}">
      <text>
        <t xml:space="preserve">[Threaded comment]
Your version of Excel allows you to read this threaded comment; however, any edits to it will get removed if the file is opened in a newer version of Excel. Learn more: https://go.microsoft.com/fwlink/?linkid=870924
Comment:
    Input the cost of each driver you’d like to use. </t>
      </text>
    </comment>
    <comment ref="A52" authorId="20" shapeId="0" xr:uid="{859F028E-382C-4E97-808A-0A71B3ADED65}">
      <text>
        <t>[Threaded comment]
Your version of Excel allows you to read this threaded comment; however, any edits to it will get removed if the file is opened in a newer version of Excel. Learn more: https://go.microsoft.com/fwlink/?linkid=870924
Comment:
    Input the cost of each Emergency Light</t>
      </text>
    </comment>
    <comment ref="A68" authorId="21" shapeId="0" xr:uid="{536CB085-F177-45A3-84A4-17758AE3CCBC}">
      <text>
        <t>[Threaded comment]
Your version of Excel allows you to read this threaded comment; however, any edits to it will get removed if the file is opened in a newer version of Excel. Learn more: https://go.microsoft.com/fwlink/?linkid=870924
Comment:
    This total includes the cost of all materials and labor required for installation.</t>
      </text>
    </comment>
    <comment ref="I70" authorId="22" shapeId="0" xr:uid="{4DBCB413-116D-431B-B0EC-8F874604A841}">
      <text>
        <t>[Threaded comment]
Your version of Excel allows you to read this threaded comment; however, any edits to it will get removed if the file is opened in a newer version of Excel. Learn more: https://go.microsoft.com/fwlink/?linkid=870924
Comment:
    These totals include some estimated values. If you wish to input specific values, please see “Advanced” below.</t>
      </text>
    </comment>
    <comment ref="A73" authorId="23" shapeId="0" xr:uid="{ED48CE7A-7EB3-4ECA-9A0D-57030688ADE8}">
      <text>
        <t>[Threaded comment]
Your version of Excel allows you to read this threaded comment; however, any edits to it will get removed if the file is opened in a newer version of Excel. Learn more: https://go.microsoft.com/fwlink/?linkid=870924
Comment:
    This includes the cost to maintain the system as well as to replace batteries and units as they fail over time.</t>
      </text>
    </comment>
    <comment ref="A162" authorId="24" shapeId="0" xr:uid="{303C7AA9-1D64-449A-BF59-60D1F93FDD1D}">
      <text>
        <t>[Threaded comment]
Your version of Excel allows you to read this threaded comment; however, any edits to it will get removed if the file is opened in a newer version of Excel. Learn more: https://go.microsoft.com/fwlink/?linkid=870924
Comment:
    This is where the calculations are being performed for the above. If you’d like to change any of the more specific data, or how it is tabulated, you can do that here.</t>
      </text>
    </comment>
    <comment ref="B179" authorId="25" shapeId="0" xr:uid="{5FB213A8-F9D2-43CE-BB99-10170C5EF312}">
      <text>
        <t>[Threaded comment]
Your version of Excel allows you to read this threaded comment; however, any edits to it will get removed if the file is opened in a newer version of Excel. Learn more: https://go.microsoft.com/fwlink/?linkid=870924
Comment:
    This number is estimated. Please change it if you know the length of your runs</t>
      </text>
    </comment>
  </commentList>
</comments>
</file>

<file path=xl/sharedStrings.xml><?xml version="1.0" encoding="utf-8"?>
<sst xmlns="http://schemas.openxmlformats.org/spreadsheetml/2006/main" count="686" uniqueCount="107">
  <si>
    <t>What is this form?</t>
  </si>
  <si>
    <t>How do I use it?</t>
  </si>
  <si>
    <t>Need help?</t>
  </si>
  <si>
    <t>Wire $/FT</t>
  </si>
  <si>
    <t>Standard Labor</t>
  </si>
  <si>
    <t>Skilled Labor</t>
  </si>
  <si>
    <t>ELCD 924 Cost</t>
  </si>
  <si>
    <t>Small Inverters</t>
  </si>
  <si>
    <t>Area 1</t>
  </si>
  <si>
    <t>Area 2</t>
  </si>
  <si>
    <t>Area 3</t>
  </si>
  <si>
    <t>Area 4</t>
  </si>
  <si>
    <t>Area 5</t>
  </si>
  <si>
    <t>Area 6</t>
  </si>
  <si>
    <t>Area 7</t>
  </si>
  <si>
    <t>Area 8</t>
  </si>
  <si>
    <t>Total Fixture Watts</t>
  </si>
  <si>
    <t>Inverter Cost</t>
  </si>
  <si>
    <t># Zones</t>
  </si>
  <si>
    <t># of this area</t>
  </si>
  <si>
    <t>Total # Fixtures</t>
  </si>
  <si>
    <t>Large Inverter</t>
  </si>
  <si>
    <t>Battery Packs</t>
  </si>
  <si>
    <t>Cost</t>
  </si>
  <si>
    <t>Driver 1</t>
  </si>
  <si>
    <t>Quantity</t>
  </si>
  <si>
    <t>Driver 2</t>
  </si>
  <si>
    <t>Driver 3</t>
  </si>
  <si>
    <t>Driver 4</t>
  </si>
  <si>
    <t>Emergency Lights</t>
  </si>
  <si>
    <t>Bug-eye 1</t>
  </si>
  <si>
    <t>Bug-eye 2</t>
  </si>
  <si>
    <t>Bug-eye 3</t>
  </si>
  <si>
    <t>Bug-eye 4</t>
  </si>
  <si>
    <t>Results:</t>
  </si>
  <si>
    <t>Install Total</t>
  </si>
  <si>
    <t>20 Year Cost</t>
  </si>
  <si>
    <t>Advanced:</t>
  </si>
  <si>
    <t>Materials</t>
  </si>
  <si>
    <t>Total Fixture Wattage</t>
  </si>
  <si>
    <t>Recommeded KVA</t>
  </si>
  <si>
    <t xml:space="preserve">Wire </t>
  </si>
  <si>
    <t>Length</t>
  </si>
  <si>
    <t>Breaker</t>
  </si>
  <si>
    <t>ELCD 924</t>
  </si>
  <si>
    <t>Area Cost</t>
  </si>
  <si>
    <t># areas</t>
  </si>
  <si>
    <t>Total Area Cost</t>
  </si>
  <si>
    <t>Building Total</t>
  </si>
  <si>
    <t>Reccomened inverter Size (KVA)</t>
  </si>
  <si>
    <t>Wire</t>
  </si>
  <si>
    <t>Total quantity</t>
  </si>
  <si>
    <t>Labor</t>
  </si>
  <si>
    <t>Hours</t>
  </si>
  <si>
    <t xml:space="preserve"> </t>
  </si>
  <si>
    <t>Install Inverter</t>
  </si>
  <si>
    <t># Inverters</t>
  </si>
  <si>
    <t>Rate</t>
  </si>
  <si>
    <t>Total</t>
  </si>
  <si>
    <t>Wire to Switch Leg</t>
  </si>
  <si>
    <t>Wire ELCD</t>
  </si>
  <si>
    <t>Wire to Fixtures</t>
  </si>
  <si>
    <t># Fixtures</t>
  </si>
  <si>
    <t>Wire Fixtures</t>
  </si>
  <si>
    <t>Total Labor</t>
  </si>
  <si>
    <t>Large Inverters</t>
  </si>
  <si>
    <t>Wire to each floor</t>
  </si>
  <si>
    <t># Floors</t>
  </si>
  <si>
    <t># zones</t>
  </si>
  <si>
    <t>Wire driver to fixture</t>
  </si>
  <si>
    <t># Drivers</t>
  </si>
  <si>
    <t>Run hot wire</t>
  </si>
  <si>
    <t>Wire driver and switch</t>
  </si>
  <si>
    <t>#Drivers</t>
  </si>
  <si>
    <t>Wire EM lights</t>
  </si>
  <si>
    <t># lights</t>
  </si>
  <si>
    <t>Install Total:</t>
  </si>
  <si>
    <t>Maintenance</t>
  </si>
  <si>
    <t>Testing</t>
  </si>
  <si>
    <t>Monthly Test</t>
  </si>
  <si>
    <t>x 12 months</t>
  </si>
  <si>
    <t>Annual Test</t>
  </si>
  <si>
    <t>Total Annual Cost</t>
  </si>
  <si>
    <t>20 year cost</t>
  </si>
  <si>
    <t>Hours/unit</t>
  </si>
  <si>
    <t># Units</t>
  </si>
  <si>
    <t>Replacement</t>
  </si>
  <si>
    <t>Hours Labor</t>
  </si>
  <si>
    <t>Batteries</t>
  </si>
  <si>
    <t>Inverter 1</t>
  </si>
  <si>
    <t>Inverter 2</t>
  </si>
  <si>
    <t>Inverter 3</t>
  </si>
  <si>
    <t>Inverter 4</t>
  </si>
  <si>
    <t>Inverter 5</t>
  </si>
  <si>
    <t>Inverter 6</t>
  </si>
  <si>
    <t>Inverter 7</t>
  </si>
  <si>
    <t>Inverter 8</t>
  </si>
  <si>
    <t>Lifespan (Years)</t>
  </si>
  <si>
    <t>Inverter</t>
  </si>
  <si>
    <t>Materials Total</t>
  </si>
  <si>
    <t>Labor Rate</t>
  </si>
  <si>
    <t>Hr/Fixture</t>
  </si>
  <si>
    <t>Maintenance Total (20 Years):</t>
  </si>
  <si>
    <t>Grand Total (20 Years):</t>
  </si>
  <si>
    <t>Year</t>
  </si>
  <si>
    <t>Maintenence Rate</t>
  </si>
  <si>
    <t>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</si>
</sst>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7" x14ac:knownFonts="1">
    <font>
      <sz val="11"/>
      <color theme="1"/>
      <name val="Aptos Narrow"/>
      <family val="2"/>
      <scheme val="minor"/>
    </font>
    <font>
      <sz val="11"/>
      <color rgb="FF3F3F76"/>
      <name val="Aptos Narrow"/>
      <family val="2"/>
      <scheme val="minor"/>
    </font>
    <font>
      <sz val="11"/>
      <color theme="1"/>
      <name val="Open Sans"/>
    </font>
    <font>
      <b/>
      <sz val="11"/>
      <color theme="1"/>
      <name val="Open Sans"/>
    </font>
    <font>
      <b/>
      <sz val="14"/>
      <color theme="1"/>
      <name val="Open Sans"/>
    </font>
    <font>
      <b/>
      <i/>
      <sz val="11"/>
      <color theme="1"/>
      <name val="Open Sans"/>
    </font>
    <font>
      <b/>
      <sz val="16"/>
      <color theme="1"/>
      <name val="Open Sans"/>
    </font>
    <font>
      <sz val="14"/>
      <color theme="1"/>
      <name val="Open Sans"/>
    </font>
    <font>
      <sz val="20"/>
      <color theme="1"/>
      <name val="Open Sans"/>
    </font>
    <font>
      <sz val="26"/>
      <color theme="1"/>
      <name val="Open Sans"/>
    </font>
    <font>
      <b/>
      <sz val="24"/>
      <color theme="1"/>
      <name val="Open Sans"/>
    </font>
    <font>
      <b/>
      <sz val="26"/>
      <color theme="1"/>
      <name val="Open Sans"/>
    </font>
    <font>
      <b/>
      <sz val="10"/>
      <color theme="1"/>
      <name val="Open Sans"/>
    </font>
    <font>
      <sz val="10"/>
      <color theme="1"/>
      <name val="Open Sans"/>
    </font>
    <font>
      <b/>
      <sz val="24"/>
      <color rgb="FF041F52"/>
      <name val="Open Sans"/>
    </font>
    <font>
      <b/>
      <sz val="16"/>
      <color rgb="FF008AD5"/>
      <name val="Open Sans"/>
    </font>
    <font>
      <sz val="11"/>
      <color theme="0"/>
      <name val="Open Sans"/>
    </font>
  </fonts>
  <fills count="6">
    <fill>
      <patternFill patternType="none"/>
    </fill>
    <fill>
      <patternFill patternType="gray125"/>
    </fill>
    <fill>
      <patternFill patternType="solid">
        <fgColor rgb="FFFFCC99"/>
      </patternFill>
    </fill>
    <fill>
      <patternFill patternType="solid">
        <fgColor rgb="FFFFE8A9"/>
        <bgColor indexed="64"/>
      </patternFill>
    </fill>
    <fill>
      <patternFill patternType="solid">
        <fgColor theme="0" tint="-4.9989318521683403E-2"/>
        <bgColor indexed="64"/>
      </patternFill>
    </fill>
    <fill>
      <patternFill patternType="solid">
        <fgColor rgb="FF008AD5"/>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1"/>
      </left>
      <right style="thin">
        <color theme="1"/>
      </right>
      <top style="thin">
        <color theme="1"/>
      </top>
      <bottom style="thin">
        <color theme="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2" borderId="1" applyNumberFormat="0" applyAlignment="0" applyProtection="0"/>
  </cellStyleXfs>
  <cellXfs count="45">
    <xf numFmtId="0" fontId="0" fillId="0" borderId="0" xfId="0"/>
    <xf numFmtId="0" fontId="2" fillId="0" borderId="0" xfId="0" applyFont="1"/>
    <xf numFmtId="0" fontId="3" fillId="0" borderId="0" xfId="0" applyFont="1"/>
    <xf numFmtId="0" fontId="4" fillId="0" borderId="0" xfId="0" applyFont="1"/>
    <xf numFmtId="6" fontId="3" fillId="0" borderId="0" xfId="0" applyNumberFormat="1" applyFont="1"/>
    <xf numFmtId="6" fontId="2" fillId="0" borderId="0" xfId="0" applyNumberFormat="1" applyFont="1"/>
    <xf numFmtId="0" fontId="5" fillId="0" borderId="0" xfId="0" applyFont="1"/>
    <xf numFmtId="0" fontId="6" fillId="0" borderId="0" xfId="0" applyFont="1"/>
    <xf numFmtId="0" fontId="7" fillId="0" borderId="0" xfId="0" applyFont="1"/>
    <xf numFmtId="164" fontId="2" fillId="0" borderId="0" xfId="0" applyNumberFormat="1" applyFont="1"/>
    <xf numFmtId="0" fontId="8" fillId="0" borderId="0" xfId="0" applyFont="1"/>
    <xf numFmtId="16" fontId="2" fillId="0" borderId="0" xfId="0" applyNumberFormat="1" applyFont="1"/>
    <xf numFmtId="0" fontId="9" fillId="0" borderId="0" xfId="0" applyFont="1"/>
    <xf numFmtId="0" fontId="10" fillId="0" borderId="0" xfId="0" applyFont="1"/>
    <xf numFmtId="6" fontId="2" fillId="2" borderId="1" xfId="1" applyNumberFormat="1" applyFont="1"/>
    <xf numFmtId="0" fontId="2" fillId="2" borderId="1" xfId="1" applyFont="1"/>
    <xf numFmtId="0" fontId="11" fillId="0" borderId="0" xfId="0" applyFont="1"/>
    <xf numFmtId="0" fontId="12" fillId="0" borderId="0" xfId="0" applyFont="1"/>
    <xf numFmtId="0" fontId="13" fillId="0" borderId="0" xfId="0" applyFont="1"/>
    <xf numFmtId="6" fontId="12" fillId="0" borderId="0" xfId="0" applyNumberFormat="1" applyFont="1"/>
    <xf numFmtId="6" fontId="13" fillId="0" borderId="0" xfId="0" applyNumberFormat="1" applyFont="1"/>
    <xf numFmtId="0" fontId="2" fillId="0" borderId="3" xfId="0" applyFont="1" applyBorder="1"/>
    <xf numFmtId="0" fontId="5" fillId="0" borderId="3" xfId="0" applyFont="1" applyBorder="1"/>
    <xf numFmtId="0" fontId="2" fillId="0" borderId="2" xfId="0" applyFont="1" applyBorder="1"/>
    <xf numFmtId="0" fontId="4" fillId="0" borderId="2" xfId="0" applyFont="1" applyBorder="1"/>
    <xf numFmtId="6" fontId="2" fillId="0" borderId="6" xfId="1" applyNumberFormat="1" applyFont="1" applyFill="1" applyBorder="1"/>
    <xf numFmtId="164" fontId="2" fillId="0" borderId="6" xfId="1" applyNumberFormat="1" applyFont="1" applyFill="1" applyBorder="1"/>
    <xf numFmtId="0" fontId="2" fillId="0" borderId="6" xfId="1" applyNumberFormat="1" applyFont="1" applyFill="1" applyBorder="1"/>
    <xf numFmtId="6" fontId="2" fillId="3" borderId="5" xfId="1" applyNumberFormat="1" applyFont="1" applyFill="1" applyBorder="1"/>
    <xf numFmtId="164" fontId="2" fillId="3" borderId="5" xfId="1" applyNumberFormat="1" applyFont="1" applyFill="1" applyBorder="1"/>
    <xf numFmtId="0" fontId="2" fillId="3" borderId="5" xfId="1" applyFont="1" applyFill="1" applyBorder="1"/>
    <xf numFmtId="0" fontId="2" fillId="3" borderId="5" xfId="1" applyNumberFormat="1" applyFont="1" applyFill="1" applyBorder="1"/>
    <xf numFmtId="6" fontId="2" fillId="0" borderId="7" xfId="1" applyNumberFormat="1" applyFont="1" applyFill="1" applyBorder="1"/>
    <xf numFmtId="0" fontId="2" fillId="0" borderId="6" xfId="1" applyFont="1" applyFill="1" applyBorder="1"/>
    <xf numFmtId="0" fontId="2" fillId="4" borderId="2" xfId="0" applyFont="1" applyFill="1" applyBorder="1"/>
    <xf numFmtId="0" fontId="5" fillId="4" borderId="2" xfId="0" applyFont="1" applyFill="1" applyBorder="1"/>
    <xf numFmtId="0" fontId="15" fillId="0" borderId="0" xfId="0" applyFont="1" applyAlignment="1">
      <alignment horizontal="center"/>
    </xf>
    <xf numFmtId="0" fontId="15" fillId="0" borderId="11" xfId="0" applyFont="1" applyBorder="1" applyAlignment="1">
      <alignment horizontal="center"/>
    </xf>
    <xf numFmtId="0" fontId="15" fillId="0" borderId="8" xfId="0" applyFont="1" applyBorder="1" applyAlignment="1">
      <alignment horizontal="left"/>
    </xf>
    <xf numFmtId="0" fontId="10" fillId="4" borderId="4" xfId="0" applyFont="1" applyFill="1" applyBorder="1" applyAlignment="1">
      <alignment horizontal="left"/>
    </xf>
    <xf numFmtId="0" fontId="10" fillId="4" borderId="3" xfId="0" applyFont="1" applyFill="1" applyBorder="1" applyAlignment="1">
      <alignment horizontal="left"/>
    </xf>
    <xf numFmtId="0" fontId="10" fillId="4" borderId="12" xfId="0" applyFont="1" applyFill="1" applyBorder="1" applyAlignment="1">
      <alignment horizontal="left"/>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4" fillId="4" borderId="2" xfId="0" applyFont="1" applyFill="1" applyBorder="1" applyAlignment="1">
      <alignment horizontal="left"/>
    </xf>
  </cellXfs>
  <cellStyles count="2">
    <cellStyle name="Input" xfId="1" builtinId="20"/>
    <cellStyle name="Normal" xfId="0" builtinId="0"/>
  </cellStyles>
  <dxfs count="0"/>
  <tableStyles count="0" defaultTableStyle="TableStyleMedium2" defaultPivotStyle="PivotStyleLight16"/>
  <colors>
    <mruColors>
      <color rgb="FF008AD5"/>
      <color rgb="FFFFE8A9"/>
      <color rgb="FFFFC629"/>
      <color rgb="FF041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400388681612753E-2"/>
          <c:y val="1.4083356270347553E-2"/>
          <c:w val="0.91879792291622508"/>
          <c:h val="0.7869656773672522"/>
        </c:manualLayout>
      </c:layout>
      <c:lineChart>
        <c:grouping val="standard"/>
        <c:varyColors val="0"/>
        <c:ser>
          <c:idx val="1"/>
          <c:order val="1"/>
          <c:tx>
            <c:strRef>
              <c:f>Sheet1!$C$485</c:f>
              <c:strCache>
                <c:ptCount val="1"/>
                <c:pt idx="0">
                  <c:v>Small Inverters</c:v>
                </c:pt>
              </c:strCache>
            </c:strRef>
          </c:tx>
          <c:spPr>
            <a:ln w="28575" cap="rnd">
              <a:solidFill>
                <a:schemeClr val="accent2"/>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Sheet1!$C$486:$C$506</c:f>
              <c:numCache>
                <c:formatCode>"$"#,##0_);[Red]\("$"#,##0\)</c:formatCode>
                <c:ptCount val="21"/>
                <c:pt idx="0">
                  <c:v>0</c:v>
                </c:pt>
                <c:pt idx="1">
                  <c:v>700</c:v>
                </c:pt>
                <c:pt idx="2">
                  <c:v>1400</c:v>
                </c:pt>
                <c:pt idx="3">
                  <c:v>2100</c:v>
                </c:pt>
                <c:pt idx="4">
                  <c:v>2800</c:v>
                </c:pt>
                <c:pt idx="5">
                  <c:v>3500</c:v>
                </c:pt>
                <c:pt idx="6">
                  <c:v>4200</c:v>
                </c:pt>
                <c:pt idx="7">
                  <c:v>4900</c:v>
                </c:pt>
                <c:pt idx="8">
                  <c:v>5600</c:v>
                </c:pt>
                <c:pt idx="9">
                  <c:v>6300</c:v>
                </c:pt>
                <c:pt idx="10">
                  <c:v>7000</c:v>
                </c:pt>
                <c:pt idx="11">
                  <c:v>7700</c:v>
                </c:pt>
                <c:pt idx="12">
                  <c:v>8400</c:v>
                </c:pt>
                <c:pt idx="13">
                  <c:v>9100</c:v>
                </c:pt>
                <c:pt idx="14">
                  <c:v>9800</c:v>
                </c:pt>
                <c:pt idx="15">
                  <c:v>10500</c:v>
                </c:pt>
                <c:pt idx="16">
                  <c:v>11200</c:v>
                </c:pt>
                <c:pt idx="17">
                  <c:v>11900</c:v>
                </c:pt>
                <c:pt idx="18">
                  <c:v>12600</c:v>
                </c:pt>
                <c:pt idx="19">
                  <c:v>13300</c:v>
                </c:pt>
                <c:pt idx="20">
                  <c:v>14000</c:v>
                </c:pt>
              </c:numCache>
            </c:numRef>
          </c:val>
          <c:smooth val="0"/>
          <c:extLst>
            <c:ext xmlns:c16="http://schemas.microsoft.com/office/drawing/2014/chart" uri="{C3380CC4-5D6E-409C-BE32-E72D297353CC}">
              <c16:uniqueId val="{00000001-B54D-4CA5-B9D8-77F9F0FFF0CA}"/>
            </c:ext>
          </c:extLst>
        </c:ser>
        <c:ser>
          <c:idx val="3"/>
          <c:order val="3"/>
          <c:tx>
            <c:strRef>
              <c:f>Sheet1!$E$485</c:f>
              <c:strCache>
                <c:ptCount val="1"/>
                <c:pt idx="0">
                  <c:v>Large Inverter</c:v>
                </c:pt>
              </c:strCache>
            </c:strRef>
          </c:tx>
          <c:spPr>
            <a:ln w="28575" cap="rnd">
              <a:solidFill>
                <a:schemeClr val="accent4"/>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Sheet1!$E$486:$E$506</c:f>
              <c:numCache>
                <c:formatCode>"$"#,##0_);[Red]\("$"#,##0\)</c:formatCode>
                <c:ptCount val="21"/>
                <c:pt idx="0">
                  <c:v>840</c:v>
                </c:pt>
                <c:pt idx="1">
                  <c:v>940</c:v>
                </c:pt>
                <c:pt idx="2">
                  <c:v>1040</c:v>
                </c:pt>
                <c:pt idx="3">
                  <c:v>1140</c:v>
                </c:pt>
                <c:pt idx="4">
                  <c:v>1240</c:v>
                </c:pt>
                <c:pt idx="5">
                  <c:v>1340</c:v>
                </c:pt>
                <c:pt idx="6">
                  <c:v>1440</c:v>
                </c:pt>
                <c:pt idx="7">
                  <c:v>1540</c:v>
                </c:pt>
                <c:pt idx="8">
                  <c:v>1640</c:v>
                </c:pt>
                <c:pt idx="9">
                  <c:v>1740</c:v>
                </c:pt>
                <c:pt idx="10">
                  <c:v>2640</c:v>
                </c:pt>
                <c:pt idx="11">
                  <c:v>2740</c:v>
                </c:pt>
                <c:pt idx="12">
                  <c:v>2840</c:v>
                </c:pt>
                <c:pt idx="13">
                  <c:v>2940</c:v>
                </c:pt>
                <c:pt idx="14">
                  <c:v>3040</c:v>
                </c:pt>
                <c:pt idx="15">
                  <c:v>3140</c:v>
                </c:pt>
                <c:pt idx="16">
                  <c:v>3240</c:v>
                </c:pt>
                <c:pt idx="17">
                  <c:v>3340</c:v>
                </c:pt>
                <c:pt idx="18">
                  <c:v>3440</c:v>
                </c:pt>
                <c:pt idx="19">
                  <c:v>3540</c:v>
                </c:pt>
                <c:pt idx="20">
                  <c:v>4440</c:v>
                </c:pt>
              </c:numCache>
            </c:numRef>
          </c:val>
          <c:smooth val="0"/>
          <c:extLst>
            <c:ext xmlns:c16="http://schemas.microsoft.com/office/drawing/2014/chart" uri="{C3380CC4-5D6E-409C-BE32-E72D297353CC}">
              <c16:uniqueId val="{00000003-B54D-4CA5-B9D8-77F9F0FFF0CA}"/>
            </c:ext>
          </c:extLst>
        </c:ser>
        <c:ser>
          <c:idx val="5"/>
          <c:order val="5"/>
          <c:tx>
            <c:strRef>
              <c:f>Sheet1!$G$485</c:f>
              <c:strCache>
                <c:ptCount val="1"/>
                <c:pt idx="0">
                  <c:v>Battery Packs</c:v>
                </c:pt>
              </c:strCache>
            </c:strRef>
          </c:tx>
          <c:spPr>
            <a:ln w="28575" cap="rnd">
              <a:solidFill>
                <a:schemeClr val="accent6"/>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Sheet1!$G$486:$G$506</c:f>
              <c:numCache>
                <c:formatCode>"$"#,##0_);[Red]\("$"#,##0\)</c:formatCode>
                <c:ptCount val="2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numCache>
            </c:numRef>
          </c:val>
          <c:smooth val="0"/>
          <c:extLst>
            <c:ext xmlns:c16="http://schemas.microsoft.com/office/drawing/2014/chart" uri="{C3380CC4-5D6E-409C-BE32-E72D297353CC}">
              <c16:uniqueId val="{00000005-B54D-4CA5-B9D8-77F9F0FFF0CA}"/>
            </c:ext>
          </c:extLst>
        </c:ser>
        <c:ser>
          <c:idx val="7"/>
          <c:order val="7"/>
          <c:tx>
            <c:strRef>
              <c:f>Sheet1!$I$485</c:f>
              <c:strCache>
                <c:ptCount val="1"/>
                <c:pt idx="0">
                  <c:v>Emergency Lights</c:v>
                </c:pt>
              </c:strCache>
            </c:strRef>
          </c:tx>
          <c:spPr>
            <a:ln w="28575" cap="rnd">
              <a:solidFill>
                <a:schemeClr val="accent2">
                  <a:lumMod val="60000"/>
                </a:schemeClr>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Sheet1!$I$486:$I$506</c:f>
              <c:numCache>
                <c:formatCode>"$"#,##0_);[Red]\("$"#,##0\)</c:formatCode>
                <c:ptCount val="2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numCache>
            </c:numRef>
          </c:val>
          <c:smooth val="0"/>
          <c:extLst>
            <c:ext xmlns:c16="http://schemas.microsoft.com/office/drawing/2014/chart" uri="{C3380CC4-5D6E-409C-BE32-E72D297353CC}">
              <c16:uniqueId val="{00000007-B54D-4CA5-B9D8-77F9F0FFF0CA}"/>
            </c:ext>
          </c:extLst>
        </c:ser>
        <c:dLbls>
          <c:showLegendKey val="0"/>
          <c:showVal val="0"/>
          <c:showCatName val="0"/>
          <c:showSerName val="0"/>
          <c:showPercent val="0"/>
          <c:showBubbleSize val="0"/>
        </c:dLbls>
        <c:smooth val="0"/>
        <c:axId val="62251967"/>
        <c:axId val="62249087"/>
        <c:extLst>
          <c:ext xmlns:c15="http://schemas.microsoft.com/office/drawing/2012/chart" uri="{02D57815-91ED-43cb-92C2-25804820EDAC}">
            <c15:filteredLineSeries>
              <c15:ser>
                <c:idx val="0"/>
                <c:order val="0"/>
                <c:tx>
                  <c:strRef>
                    <c:extLst>
                      <c:ext uri="{02D57815-91ED-43cb-92C2-25804820EDAC}">
                        <c15:formulaRef>
                          <c15:sqref>Sheet1!$B$485</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c:ext uri="{02D57815-91ED-43cb-92C2-25804820EDAC}">
                        <c15:formulaRef>
                          <c15:sqref>Sheet1!$B$486:$B$506</c15:sqref>
                        </c15:formulaRef>
                      </c:ext>
                    </c:extLst>
                    <c:numCache>
                      <c:formatCode>General</c:formatCode>
                      <c:ptCount val="21"/>
                    </c:numCache>
                  </c:numRef>
                </c:val>
                <c:smooth val="0"/>
                <c:extLst>
                  <c:ext xmlns:c16="http://schemas.microsoft.com/office/drawing/2014/chart" uri="{C3380CC4-5D6E-409C-BE32-E72D297353CC}">
                    <c16:uniqueId val="{00000000-B54D-4CA5-B9D8-77F9F0FFF0C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Sheet1!$D$485</c15:sqref>
                        </c15:formulaRef>
                      </c:ext>
                    </c:extLst>
                    <c:strCache>
                      <c:ptCount val="1"/>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Sheet1!$D$486:$D$506</c15:sqref>
                        </c15:formulaRef>
                      </c:ext>
                    </c:extLst>
                    <c:numCache>
                      <c:formatCode>"$"#,##0_);[Red]\("$"#,##0\)</c:formatCode>
                      <c:ptCount val="21"/>
                    </c:numCache>
                  </c:numRef>
                </c:val>
                <c:smooth val="0"/>
                <c:extLst xmlns:c15="http://schemas.microsoft.com/office/drawing/2012/chart">
                  <c:ext xmlns:c16="http://schemas.microsoft.com/office/drawing/2014/chart" uri="{C3380CC4-5D6E-409C-BE32-E72D297353CC}">
                    <c16:uniqueId val="{00000002-B54D-4CA5-B9D8-77F9F0FFF0CA}"/>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Sheet1!$F$485</c15:sqref>
                        </c15:formulaRef>
                      </c:ext>
                    </c:extLst>
                    <c:strCache>
                      <c:ptCount val="1"/>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Sheet1!$F$486:$F$506</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4-B54D-4CA5-B9D8-77F9F0FFF0CA}"/>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Sheet1!$H$485</c15:sqref>
                        </c15:formulaRef>
                      </c:ext>
                    </c:extLst>
                    <c:strCache>
                      <c:ptCount val="1"/>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Sheet1!$H$486:$H$506</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6-B54D-4CA5-B9D8-77F9F0FFF0CA}"/>
                  </c:ext>
                </c:extLst>
              </c15:ser>
            </c15:filteredLineSeries>
          </c:ext>
        </c:extLst>
      </c:lineChart>
      <c:catAx>
        <c:axId val="62251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49087"/>
        <c:crosses val="autoZero"/>
        <c:auto val="1"/>
        <c:lblAlgn val="ctr"/>
        <c:lblOffset val="100"/>
        <c:noMultiLvlLbl val="0"/>
      </c:catAx>
      <c:valAx>
        <c:axId val="62249087"/>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5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Open Sans" pitchFamily="2" charset="0"/>
                <a:ea typeface="Open Sans" pitchFamily="2" charset="0"/>
                <a:cs typeface="Open Sans" pitchFamily="2" charset="0"/>
              </a:rPr>
              <a:t>Cost</a:t>
            </a:r>
            <a:r>
              <a:rPr lang="en-US" b="1" baseline="0">
                <a:latin typeface="Open Sans" pitchFamily="2" charset="0"/>
                <a:ea typeface="Open Sans" pitchFamily="2" charset="0"/>
                <a:cs typeface="Open Sans" pitchFamily="2" charset="0"/>
              </a:rPr>
              <a:t> Over Time</a:t>
            </a:r>
            <a:endParaRPr lang="en-US" b="1">
              <a:latin typeface="Open Sans" pitchFamily="2" charset="0"/>
              <a:ea typeface="Open Sans" pitchFamily="2" charset="0"/>
              <a:cs typeface="Open Sans"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Sheet1!$C$485</c:f>
              <c:strCache>
                <c:ptCount val="1"/>
                <c:pt idx="0">
                  <c:v>Small Inverters</c:v>
                </c:pt>
              </c:strCache>
            </c:strRef>
          </c:tx>
          <c:spPr>
            <a:ln w="28575" cap="rnd">
              <a:solidFill>
                <a:schemeClr val="accent2"/>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Sheet1!$C$486:$C$506</c:f>
              <c:numCache>
                <c:formatCode>"$"#,##0_);[Red]\("$"#,##0\)</c:formatCode>
                <c:ptCount val="21"/>
                <c:pt idx="0">
                  <c:v>0</c:v>
                </c:pt>
                <c:pt idx="1">
                  <c:v>700</c:v>
                </c:pt>
                <c:pt idx="2">
                  <c:v>1400</c:v>
                </c:pt>
                <c:pt idx="3">
                  <c:v>2100</c:v>
                </c:pt>
                <c:pt idx="4">
                  <c:v>2800</c:v>
                </c:pt>
                <c:pt idx="5">
                  <c:v>3500</c:v>
                </c:pt>
                <c:pt idx="6">
                  <c:v>4200</c:v>
                </c:pt>
                <c:pt idx="7">
                  <c:v>4900</c:v>
                </c:pt>
                <c:pt idx="8">
                  <c:v>5600</c:v>
                </c:pt>
                <c:pt idx="9">
                  <c:v>6300</c:v>
                </c:pt>
                <c:pt idx="10">
                  <c:v>7000</c:v>
                </c:pt>
                <c:pt idx="11">
                  <c:v>7700</c:v>
                </c:pt>
                <c:pt idx="12">
                  <c:v>8400</c:v>
                </c:pt>
                <c:pt idx="13">
                  <c:v>9100</c:v>
                </c:pt>
                <c:pt idx="14">
                  <c:v>9800</c:v>
                </c:pt>
                <c:pt idx="15">
                  <c:v>10500</c:v>
                </c:pt>
                <c:pt idx="16">
                  <c:v>11200</c:v>
                </c:pt>
                <c:pt idx="17">
                  <c:v>11900</c:v>
                </c:pt>
                <c:pt idx="18">
                  <c:v>12600</c:v>
                </c:pt>
                <c:pt idx="19">
                  <c:v>13300</c:v>
                </c:pt>
                <c:pt idx="20">
                  <c:v>14000</c:v>
                </c:pt>
              </c:numCache>
            </c:numRef>
          </c:val>
          <c:smooth val="0"/>
          <c:extLst>
            <c:ext xmlns:c16="http://schemas.microsoft.com/office/drawing/2014/chart" uri="{C3380CC4-5D6E-409C-BE32-E72D297353CC}">
              <c16:uniqueId val="{00000001-A51E-4A7D-BAE1-C7759C379849}"/>
            </c:ext>
          </c:extLst>
        </c:ser>
        <c:ser>
          <c:idx val="3"/>
          <c:order val="3"/>
          <c:tx>
            <c:strRef>
              <c:f>Sheet1!$E$485</c:f>
              <c:strCache>
                <c:ptCount val="1"/>
                <c:pt idx="0">
                  <c:v>Large Inverter</c:v>
                </c:pt>
              </c:strCache>
            </c:strRef>
          </c:tx>
          <c:spPr>
            <a:ln w="28575" cap="rnd">
              <a:solidFill>
                <a:schemeClr val="accent4"/>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Sheet1!$E$486:$E$506</c:f>
              <c:numCache>
                <c:formatCode>"$"#,##0_);[Red]\("$"#,##0\)</c:formatCode>
                <c:ptCount val="21"/>
                <c:pt idx="0">
                  <c:v>840</c:v>
                </c:pt>
                <c:pt idx="1">
                  <c:v>940</c:v>
                </c:pt>
                <c:pt idx="2">
                  <c:v>1040</c:v>
                </c:pt>
                <c:pt idx="3">
                  <c:v>1140</c:v>
                </c:pt>
                <c:pt idx="4">
                  <c:v>1240</c:v>
                </c:pt>
                <c:pt idx="5">
                  <c:v>1340</c:v>
                </c:pt>
                <c:pt idx="6">
                  <c:v>1440</c:v>
                </c:pt>
                <c:pt idx="7">
                  <c:v>1540</c:v>
                </c:pt>
                <c:pt idx="8">
                  <c:v>1640</c:v>
                </c:pt>
                <c:pt idx="9">
                  <c:v>1740</c:v>
                </c:pt>
                <c:pt idx="10">
                  <c:v>2640</c:v>
                </c:pt>
                <c:pt idx="11">
                  <c:v>2740</c:v>
                </c:pt>
                <c:pt idx="12">
                  <c:v>2840</c:v>
                </c:pt>
                <c:pt idx="13">
                  <c:v>2940</c:v>
                </c:pt>
                <c:pt idx="14">
                  <c:v>3040</c:v>
                </c:pt>
                <c:pt idx="15">
                  <c:v>3140</c:v>
                </c:pt>
                <c:pt idx="16">
                  <c:v>3240</c:v>
                </c:pt>
                <c:pt idx="17">
                  <c:v>3340</c:v>
                </c:pt>
                <c:pt idx="18">
                  <c:v>3440</c:v>
                </c:pt>
                <c:pt idx="19">
                  <c:v>3540</c:v>
                </c:pt>
                <c:pt idx="20">
                  <c:v>4440</c:v>
                </c:pt>
              </c:numCache>
            </c:numRef>
          </c:val>
          <c:smooth val="0"/>
          <c:extLst>
            <c:ext xmlns:c16="http://schemas.microsoft.com/office/drawing/2014/chart" uri="{C3380CC4-5D6E-409C-BE32-E72D297353CC}">
              <c16:uniqueId val="{00000003-A51E-4A7D-BAE1-C7759C379849}"/>
            </c:ext>
          </c:extLst>
        </c:ser>
        <c:ser>
          <c:idx val="5"/>
          <c:order val="5"/>
          <c:tx>
            <c:strRef>
              <c:f>Sheet1!$G$485</c:f>
              <c:strCache>
                <c:ptCount val="1"/>
                <c:pt idx="0">
                  <c:v>Battery Packs</c:v>
                </c:pt>
              </c:strCache>
            </c:strRef>
          </c:tx>
          <c:spPr>
            <a:ln w="28575" cap="rnd">
              <a:solidFill>
                <a:schemeClr val="accent6"/>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Sheet1!$G$486:$G$506</c:f>
              <c:numCache>
                <c:formatCode>"$"#,##0_);[Red]\("$"#,##0\)</c:formatCode>
                <c:ptCount val="2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numCache>
            </c:numRef>
          </c:val>
          <c:smooth val="0"/>
          <c:extLst>
            <c:ext xmlns:c16="http://schemas.microsoft.com/office/drawing/2014/chart" uri="{C3380CC4-5D6E-409C-BE32-E72D297353CC}">
              <c16:uniqueId val="{00000005-A51E-4A7D-BAE1-C7759C379849}"/>
            </c:ext>
          </c:extLst>
        </c:ser>
        <c:ser>
          <c:idx val="7"/>
          <c:order val="7"/>
          <c:tx>
            <c:strRef>
              <c:f>Sheet1!$I$485</c:f>
              <c:strCache>
                <c:ptCount val="1"/>
                <c:pt idx="0">
                  <c:v>Emergency Lights</c:v>
                </c:pt>
              </c:strCache>
            </c:strRef>
          </c:tx>
          <c:spPr>
            <a:ln w="28575" cap="rnd">
              <a:solidFill>
                <a:schemeClr val="accent2">
                  <a:lumMod val="60000"/>
                </a:schemeClr>
              </a:solidFill>
              <a:round/>
            </a:ln>
            <a:effectLst/>
          </c:spPr>
          <c:marker>
            <c:symbol val="none"/>
          </c:marker>
          <c:cat>
            <c:numRef>
              <c:f>Sheet1!$A$486:$A$506</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Sheet1!$I$486:$I$506</c:f>
              <c:numCache>
                <c:formatCode>"$"#,##0_);[Red]\("$"#,##0\)</c:formatCode>
                <c:ptCount val="2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numCache>
            </c:numRef>
          </c:val>
          <c:smooth val="0"/>
          <c:extLst>
            <c:ext xmlns:c16="http://schemas.microsoft.com/office/drawing/2014/chart" uri="{C3380CC4-5D6E-409C-BE32-E72D297353CC}">
              <c16:uniqueId val="{00000007-A51E-4A7D-BAE1-C7759C379849}"/>
            </c:ext>
          </c:extLst>
        </c:ser>
        <c:dLbls>
          <c:showLegendKey val="0"/>
          <c:showVal val="0"/>
          <c:showCatName val="0"/>
          <c:showSerName val="0"/>
          <c:showPercent val="0"/>
          <c:showBubbleSize val="0"/>
        </c:dLbls>
        <c:smooth val="0"/>
        <c:axId val="1811223007"/>
        <c:axId val="1811225407"/>
        <c:extLst>
          <c:ext xmlns:c15="http://schemas.microsoft.com/office/drawing/2012/chart" uri="{02D57815-91ED-43cb-92C2-25804820EDAC}">
            <c15:filteredLineSeries>
              <c15:ser>
                <c:idx val="0"/>
                <c:order val="0"/>
                <c:tx>
                  <c:strRef>
                    <c:extLst>
                      <c:ext uri="{02D57815-91ED-43cb-92C2-25804820EDAC}">
                        <c15:formulaRef>
                          <c15:sqref>Sheet1!$B$485</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c:ext uri="{02D57815-91ED-43cb-92C2-25804820EDAC}">
                        <c15:formulaRef>
                          <c15:sqref>Sheet1!$B$486:$B$506</c15:sqref>
                        </c15:formulaRef>
                      </c:ext>
                    </c:extLst>
                    <c:numCache>
                      <c:formatCode>General</c:formatCode>
                      <c:ptCount val="21"/>
                    </c:numCache>
                  </c:numRef>
                </c:val>
                <c:smooth val="0"/>
                <c:extLst>
                  <c:ext xmlns:c16="http://schemas.microsoft.com/office/drawing/2014/chart" uri="{C3380CC4-5D6E-409C-BE32-E72D297353CC}">
                    <c16:uniqueId val="{00000000-A51E-4A7D-BAE1-C7759C37984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Sheet1!$D$485</c15:sqref>
                        </c15:formulaRef>
                      </c:ext>
                    </c:extLst>
                    <c:strCache>
                      <c:ptCount val="1"/>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Sheet1!$D$486:$D$506</c15:sqref>
                        </c15:formulaRef>
                      </c:ext>
                    </c:extLst>
                    <c:numCache>
                      <c:formatCode>"$"#,##0_);[Red]\("$"#,##0\)</c:formatCode>
                      <c:ptCount val="21"/>
                    </c:numCache>
                  </c:numRef>
                </c:val>
                <c:smooth val="0"/>
                <c:extLst xmlns:c15="http://schemas.microsoft.com/office/drawing/2012/chart">
                  <c:ext xmlns:c16="http://schemas.microsoft.com/office/drawing/2014/chart" uri="{C3380CC4-5D6E-409C-BE32-E72D297353CC}">
                    <c16:uniqueId val="{00000002-A51E-4A7D-BAE1-C7759C37984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Sheet1!$F$485</c15:sqref>
                        </c15:formulaRef>
                      </c:ext>
                    </c:extLst>
                    <c:strCache>
                      <c:ptCount val="1"/>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Sheet1!$F$486:$F$506</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4-A51E-4A7D-BAE1-C7759C37984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Sheet1!$H$485</c15:sqref>
                        </c15:formulaRef>
                      </c:ext>
                    </c:extLst>
                    <c:strCache>
                      <c:ptCount val="1"/>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Sheet1!$A$486:$A$506</c15:sqref>
                        </c15:formulaRef>
                      </c:ext>
                    </c:extLst>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xmlns:c15="http://schemas.microsoft.com/office/drawing/2012/chart">
                      <c:ext xmlns:c15="http://schemas.microsoft.com/office/drawing/2012/chart" uri="{02D57815-91ED-43cb-92C2-25804820EDAC}">
                        <c15:formulaRef>
                          <c15:sqref>Sheet1!$H$486:$H$506</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6-A51E-4A7D-BAE1-C7759C379849}"/>
                  </c:ext>
                </c:extLst>
              </c15:ser>
            </c15:filteredLineSeries>
          </c:ext>
        </c:extLst>
      </c:lineChart>
      <c:catAx>
        <c:axId val="1811223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itchFamily="2" charset="0"/>
                <a:ea typeface="Open Sans" pitchFamily="2" charset="0"/>
                <a:cs typeface="Open Sans" pitchFamily="2" charset="0"/>
              </a:defRPr>
            </a:pPr>
            <a:endParaRPr lang="en-US"/>
          </a:p>
        </c:txPr>
        <c:crossAx val="1811225407"/>
        <c:crosses val="autoZero"/>
        <c:auto val="1"/>
        <c:lblAlgn val="ctr"/>
        <c:lblOffset val="100"/>
        <c:noMultiLvlLbl val="0"/>
      </c:catAx>
      <c:valAx>
        <c:axId val="1811225407"/>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itchFamily="2" charset="0"/>
                <a:ea typeface="Open Sans" pitchFamily="2" charset="0"/>
                <a:cs typeface="Open Sans" pitchFamily="2" charset="0"/>
              </a:defRPr>
            </a:pPr>
            <a:endParaRPr lang="en-US"/>
          </a:p>
        </c:txPr>
        <c:crossAx val="1811223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Open Sans" pitchFamily="2" charset="0"/>
              <a:ea typeface="Open Sans" pitchFamily="2" charset="0"/>
              <a:cs typeface="Open Sans" pitchFamily="2"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510</xdr:row>
      <xdr:rowOff>46760</xdr:rowOff>
    </xdr:from>
    <xdr:to>
      <xdr:col>12</xdr:col>
      <xdr:colOff>173180</xdr:colOff>
      <xdr:row>539</xdr:row>
      <xdr:rowOff>164523</xdr:rowOff>
    </xdr:to>
    <xdr:graphicFrame macro="">
      <xdr:nvGraphicFramePr>
        <xdr:cNvPr id="2" name="Chart 1">
          <a:extLst>
            <a:ext uri="{FF2B5EF4-FFF2-40B4-BE49-F238E27FC236}">
              <a16:creationId xmlns:a16="http://schemas.microsoft.com/office/drawing/2014/main" id="{91832BE4-A6A4-A40A-2901-337807820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21647</xdr:colOff>
      <xdr:row>77</xdr:row>
      <xdr:rowOff>5196</xdr:rowOff>
    </xdr:from>
    <xdr:to>
      <xdr:col>12</xdr:col>
      <xdr:colOff>597478</xdr:colOff>
      <xdr:row>102</xdr:row>
      <xdr:rowOff>138546</xdr:rowOff>
    </xdr:to>
    <xdr:graphicFrame macro="">
      <xdr:nvGraphicFramePr>
        <xdr:cNvPr id="3" name="Chart 2">
          <a:extLst>
            <a:ext uri="{FF2B5EF4-FFF2-40B4-BE49-F238E27FC236}">
              <a16:creationId xmlns:a16="http://schemas.microsoft.com/office/drawing/2014/main" id="{652CC6F2-2E37-4960-68DB-53039692F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Tom Deutsch" id="{5781FF53-C365-41BA-AC48-C3CDC66B02B1}" userId="S::TDeutsch@isolite.com::1dc1fd35-e12f-49f1-8555-e8acee71ce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11-18T21:50:06.96" personId="{5781FF53-C365-41BA-AC48-C3CDC66B02B1}" id="{FFEAD329-8E33-420E-8B95-58F8869B485D}">
    <text>Welcome! To get started please fill in the orange boxes under “Input Data”. The results will be displayed below under “Results”.</text>
  </threadedComment>
  <threadedComment ref="L1" dT="2025-02-03T18:31:37.48" personId="{5781FF53-C365-41BA-AC48-C3CDC66B02B1}" id="{4C6997B6-4952-4885-847F-781DEEE8631B}">
    <text>This form is the easiest way to compare the prices of the 4 different methods of emergency illumination: small inverters, large inverters, battery packs, and standalone emergency lights. 
With limited time and information you can accurately estimate both the initial cost and the future costs of the system.</text>
  </threadedComment>
  <threadedComment ref="N1" dT="2025-02-03T18:38:22.71" personId="{5781FF53-C365-41BA-AC48-C3CDC66B02B1}" id="{EB0A5719-31DC-42D1-9583-DCAB1EBA5447}">
    <text>Enter your information in the orange cells. Don’t worry about boxes that are already filled (like the 5 up top) unless you have more specific information available. Do not worry about filling in every “area” as these exist for larger buildings. If you have very detailed information and do not want anything to be estimated, you can enter it under “Advanced” at the bottom of the page. Be aware that using Advanced will break “input data”, so you must use one or the other.</text>
  </threadedComment>
  <threadedComment ref="P1" dT="2025-02-03T18:39:02.68" personId="{5781FF53-C365-41BA-AC48-C3CDC66B02B1}" id="{DECF12D8-D467-4764-A759-50CF9E2E34BD}">
    <text>If you’d like help with this form please email tdeutsch@isolite.com for assistance.</text>
    <extLst>
      <x:ext xmlns:xltc2="http://schemas.microsoft.com/office/spreadsheetml/2020/threadedcomments2" uri="{F7C98A9C-CBB3-438F-8F68-D28B6AF4A901}">
        <xltc2:checksum>202173991</xltc2:checksum>
        <xltc2:hyperlink startIndex="47" length="20" url="tdeutsch@isolite.com"/>
      </x:ext>
    </extLst>
  </threadedComment>
  <threadedComment ref="A3" dT="2024-11-18T21:21:27.66" personId="{5781FF53-C365-41BA-AC48-C3CDC66B02B1}" id="{B68F492D-8D09-4137-B8FC-188E09725CC5}">
    <text>$1 is an average price for 12-2 MC</text>
  </threadedComment>
  <threadedComment ref="C3" dT="2024-11-18T21:25:01.09" personId="{5781FF53-C365-41BA-AC48-C3CDC66B02B1}" id="{2089897C-AEE0-4186-A30C-975EE4E8CAF6}">
    <text>Many contractors bill in two different rates, one rate for their master electricians and a lower rate for technicians or helpers. This is the lower rate. If there is only one rate, put it in both boxes.</text>
  </threadedComment>
  <threadedComment ref="E3" dT="2024-11-18T21:25:17.96" personId="{5781FF53-C365-41BA-AC48-C3CDC66B02B1}" id="{1FF939DF-1B22-459B-A46E-D70488E83CAA}">
    <text>Many contractors bill in two different rates, one rate for their master electricians and a lower rate for technicians or helpers. This is the higher rate. If there is only one rate, put it in both boxes.</text>
  </threadedComment>
  <threadedComment ref="G3" dT="2024-11-18T21:26:55.65" personId="{5781FF53-C365-41BA-AC48-C3CDC66B02B1}" id="{25433889-AED2-474F-86A6-41C150039981}">
    <text>The hourly rate that the building’s maintenance team will charge to maintain the emergency lighting system after install.</text>
  </threadedComment>
  <threadedComment ref="I3" dT="2024-11-18T21:29:52.77" personId="{5781FF53-C365-41BA-AC48-C3CDC66B02B1}" id="{10F54097-FFBE-4317-A85C-A09D5E79CCF5}">
    <text>These devices, given one per zone/switch-leg for inverters, allow the inverters to override the switches/lighting controls. They are necessary to reach code compliance.</text>
  </threadedComment>
  <threadedComment ref="A7" dT="2024-11-25T16:41:23.58" personId="{5781FF53-C365-41BA-AC48-C3CDC66B02B1}" id="{97E6953E-7830-4909-9F1B-758685A727C8}">
    <text>Small Inverters is a category used for having multiple inverters cover the building. These could be any scale from the smallest inverters to the largest</text>
  </threadedComment>
  <threadedComment ref="A9" dT="2024-11-18T21:46:25.99" personId="{5781FF53-C365-41BA-AC48-C3CDC66B02B1}" id="{7377EF85-4086-4FDC-ADF5-6B7C3E078FA3}">
    <text>An area is any space where you will install 1 inverter. It could be a floor, a series of floors, a room, a series of rooms, or anything you’d like.</text>
  </threadedComment>
  <threadedComment ref="A10" dT="2024-11-18T21:33:09.53" personId="{5781FF53-C365-41BA-AC48-C3CDC66B02B1}" id="{661069F8-C108-4215-92E3-030C35CAC213}">
    <text xml:space="preserve">Take all fixtures that will go on the EM circuit and add their wattages. Post the total here. </text>
  </threadedComment>
  <threadedComment ref="A13" dT="2024-11-18T21:37:51.64" personId="{5781FF53-C365-41BA-AC48-C3CDC66B02B1}" id="{116F1AA0-C636-423D-B242-F438B84E851C}">
    <text>To find the cost of an inverter: multiply total fixture wattage by 1.3 and round up to the next inverter size listed at isolite.com then email tdeutsch@isolite.com for a price</text>
    <extLst>
      <x:ext xmlns:xltc2="http://schemas.microsoft.com/office/spreadsheetml/2020/threadedcomments2" uri="{F7C98A9C-CBB3-438F-8F68-D28B6AF4A901}">
        <xltc2:checksum>1322398817</xltc2:checksum>
        <xltc2:hyperlink startIndex="143" length="20" url="tdeutsch@isolite.com"/>
      </x:ext>
    </extLst>
  </threadedComment>
  <threadedComment ref="A16" dT="2024-11-18T21:40:20.44" personId="{5781FF53-C365-41BA-AC48-C3CDC66B02B1}" id="{C876BB55-425E-492B-8B10-1E8A3BC4C049}">
    <text xml:space="preserve">Zones, AKA switch-legs represent the amount of light switches or occupancy sensors or lighting control devices there are in each area. </text>
  </threadedComment>
  <threadedComment ref="A19" dT="2024-11-18T21:43:40.09" personId="{5781FF53-C365-41BA-AC48-C3CDC66B02B1}" id="{D6413DD5-FD25-4459-B142-2ACFA53B274C}">
    <text>This function is for entering more than 1 identical area if there are identical areas. If there is only 1 of each area enter 1. If 0 is entered, this space will not be counted</text>
  </threadedComment>
  <threadedComment ref="A23" dT="2024-11-18T21:48:18.38" personId="{5781FF53-C365-41BA-AC48-C3CDC66B02B1}" id="{5F793BE7-11CD-4C41-BDCC-6440E43CF4BA}">
    <text>Enter the total number of light fixtures that are going on the emergency circuit(s).</text>
  </threadedComment>
  <threadedComment ref="A27" dT="2024-11-25T16:43:24.74" personId="{5781FF53-C365-41BA-AC48-C3CDC66B02B1}" id="{665E5DFB-F82C-4448-B06A-E99FECB86EBC}">
    <text>This is a category for one large inverter to cover the whole building. If the building is larger than 33KVA, you can add the prices of multiple inverters and enter it below.</text>
  </threadedComment>
  <threadedComment ref="A29" dT="2024-11-18T21:48:44.78" personId="{5781FF53-C365-41BA-AC48-C3CDC66B02B1}" id="{9B318B0C-4963-431D-BFF3-936BFBB58B0C}">
    <text>To find the cost of an inverter: multiply total fixture wattage by 1.3 and round up to the next inverter size listed at isolite.com then email tdeutsch@isolite.com for a price</text>
    <extLst>
      <x:ext xmlns:xltc2="http://schemas.microsoft.com/office/spreadsheetml/2020/threadedcomments2" uri="{F7C98A9C-CBB3-438F-8F68-D28B6AF4A901}">
        <xltc2:checksum>1322398817</xltc2:checksum>
        <xltc2:hyperlink startIndex="143" length="20" url="tdeutsch@isolite.com"/>
      </x:ext>
    </extLst>
  </threadedComment>
  <threadedComment ref="A33" dT="2024-11-18T21:52:55.09" personId="{5781FF53-C365-41BA-AC48-C3CDC66B02B1}" id="{B08B3512-E883-4508-AEA3-7E69980CDF31}">
    <text>Also called EM Drivers</text>
  </threadedComment>
  <threadedComment ref="A36" dT="2024-11-18T21:54:57.49" personId="{5781FF53-C365-41BA-AC48-C3CDC66B02B1}" id="{1D46CAB9-1AC3-4926-A6E0-170E7F817993}">
    <text xml:space="preserve">Input the cost of each driver you’d like to use. </text>
  </threadedComment>
  <threadedComment ref="A52" dT="2024-11-21T22:18:10.42" personId="{5781FF53-C365-41BA-AC48-C3CDC66B02B1}" id="{859F028E-382C-4E97-808A-0A71B3ADED65}">
    <text>Input the cost of each Emergency Light</text>
  </threadedComment>
  <threadedComment ref="A68" dT="2024-11-25T16:45:28.92" personId="{5781FF53-C365-41BA-AC48-C3CDC66B02B1}" id="{536CB085-F177-45A3-84A4-17758AE3CCBC}">
    <text>This total includes the cost of all materials and labor required for installation.</text>
  </threadedComment>
  <threadedComment ref="I70" dT="2024-11-25T16:54:13.99" personId="{5781FF53-C365-41BA-AC48-C3CDC66B02B1}" id="{4DBCB413-116D-431B-B0EC-8F874604A841}">
    <text>These totals include some estimated values. If you wish to input specific values, please see “Advanced” below.</text>
  </threadedComment>
  <threadedComment ref="A73" dT="2024-11-21T22:19:19.05" personId="{5781FF53-C365-41BA-AC48-C3CDC66B02B1}" id="{ED48CE7A-7EB3-4ECA-9A0D-57030688ADE8}">
    <text>This includes the cost to maintain the system as well as to replace batteries and units as they fail over time.</text>
  </threadedComment>
  <threadedComment ref="A162" dT="2024-11-21T22:21:21.80" personId="{5781FF53-C365-41BA-AC48-C3CDC66B02B1}" id="{303C7AA9-1D64-449A-BF59-60D1F93FDD1D}">
    <text>This is where the calculations are being performed for the above. If you’d like to change any of the more specific data, or how it is tabulated, you can do that here.</text>
  </threadedComment>
  <threadedComment ref="B179" dT="2024-11-21T22:22:26.40" personId="{5781FF53-C365-41BA-AC48-C3CDC66B02B1}" id="{5FB213A8-F9D2-43CE-BB99-10170C5EF312}">
    <text>This number is estimated. Please change it if you know the length of your runs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F88E5-2E1C-4CB5-8949-A65148A28897}">
  <dimension ref="A1:AH506"/>
  <sheetViews>
    <sheetView tabSelected="1" zoomScale="110" zoomScaleNormal="110" workbookViewId="0">
      <selection activeCell="P81" sqref="P81"/>
    </sheetView>
  </sheetViews>
  <sheetFormatPr baseColWidth="10" defaultColWidth="8.83203125" defaultRowHeight="17" x14ac:dyDescent="0.25"/>
  <cols>
    <col min="1" max="3" width="9.1640625" style="1" customWidth="1"/>
    <col min="4" max="4" width="8.83203125" style="1"/>
    <col min="5" max="5" width="9.5" style="1" customWidth="1"/>
    <col min="6" max="6" width="8.83203125" style="1"/>
    <col min="7" max="7" width="9.33203125" style="1" customWidth="1"/>
    <col min="8" max="11" width="8.83203125" style="1"/>
    <col min="12" max="12" width="10" style="1" customWidth="1"/>
    <col min="13" max="16384" width="8.83203125" style="1"/>
  </cols>
  <sheetData>
    <row r="1" spans="1:17" ht="36" x14ac:dyDescent="0.5">
      <c r="A1" s="44" t="s">
        <v>106</v>
      </c>
      <c r="B1" s="44"/>
      <c r="C1" s="44"/>
      <c r="D1" s="44"/>
      <c r="E1" s="44"/>
      <c r="F1" s="44"/>
      <c r="G1" s="44"/>
      <c r="H1" s="44"/>
      <c r="I1" s="44"/>
      <c r="L1" s="42" t="s">
        <v>0</v>
      </c>
      <c r="M1" s="43"/>
      <c r="N1" s="42" t="s">
        <v>1</v>
      </c>
      <c r="O1" s="43"/>
      <c r="P1" s="42" t="s">
        <v>2</v>
      </c>
      <c r="Q1" s="43"/>
    </row>
    <row r="3" spans="1:17" s="18" customFormat="1" ht="21.75" customHeight="1" x14ac:dyDescent="0.25">
      <c r="A3" s="17" t="s">
        <v>3</v>
      </c>
      <c r="C3" s="17" t="s">
        <v>4</v>
      </c>
      <c r="D3" s="17"/>
      <c r="E3" s="17" t="s">
        <v>5</v>
      </c>
      <c r="G3" s="17" t="s">
        <v>105</v>
      </c>
      <c r="I3" s="17" t="s">
        <v>6</v>
      </c>
      <c r="L3" s="17"/>
      <c r="O3" s="17"/>
    </row>
    <row r="4" spans="1:17" ht="21" x14ac:dyDescent="0.3">
      <c r="A4" s="28">
        <v>1</v>
      </c>
      <c r="C4" s="28">
        <v>50</v>
      </c>
      <c r="D4" s="3"/>
      <c r="E4" s="28">
        <v>100</v>
      </c>
      <c r="G4" s="28">
        <v>50</v>
      </c>
      <c r="I4" s="29">
        <v>85</v>
      </c>
    </row>
    <row r="5" spans="1:17" s="23" customFormat="1" ht="21" x14ac:dyDescent="0.3">
      <c r="A5" s="25"/>
      <c r="C5" s="25"/>
      <c r="D5" s="24"/>
      <c r="E5" s="25"/>
      <c r="G5" s="25"/>
      <c r="I5" s="26"/>
    </row>
    <row r="7" spans="1:17" ht="24" x14ac:dyDescent="0.35">
      <c r="A7" s="38" t="s">
        <v>7</v>
      </c>
      <c r="B7" s="38"/>
      <c r="C7" s="38"/>
      <c r="D7" s="38"/>
      <c r="E7" s="38"/>
      <c r="F7" s="38"/>
      <c r="G7" s="38"/>
      <c r="H7" s="38"/>
      <c r="I7" s="38"/>
      <c r="J7" s="38"/>
      <c r="K7" s="38"/>
      <c r="L7" s="38"/>
      <c r="M7" s="38"/>
      <c r="N7" s="38"/>
      <c r="O7" s="38"/>
      <c r="P7" s="38"/>
      <c r="Q7" s="38"/>
    </row>
    <row r="8" spans="1:17" ht="10" customHeight="1" x14ac:dyDescent="0.35">
      <c r="A8" s="37"/>
      <c r="B8" s="37"/>
      <c r="C8" s="37"/>
      <c r="D8" s="37"/>
      <c r="E8" s="37"/>
      <c r="F8" s="37"/>
      <c r="G8" s="37"/>
      <c r="H8" s="37"/>
      <c r="I8" s="37"/>
      <c r="J8" s="37"/>
      <c r="K8" s="37"/>
      <c r="L8" s="37"/>
      <c r="M8" s="37"/>
      <c r="N8" s="37"/>
      <c r="O8" s="37"/>
      <c r="P8" s="37"/>
      <c r="Q8" s="37"/>
    </row>
    <row r="9" spans="1:17" x14ac:dyDescent="0.25">
      <c r="A9" s="34" t="s">
        <v>8</v>
      </c>
      <c r="B9" s="23"/>
      <c r="C9" s="34" t="s">
        <v>9</v>
      </c>
      <c r="D9" s="23"/>
      <c r="E9" s="34" t="s">
        <v>10</v>
      </c>
      <c r="F9" s="23"/>
      <c r="G9" s="34" t="s">
        <v>11</v>
      </c>
      <c r="H9" s="23"/>
      <c r="I9" s="34" t="s">
        <v>12</v>
      </c>
      <c r="J9" s="23"/>
      <c r="K9" s="34" t="s">
        <v>13</v>
      </c>
      <c r="L9" s="23"/>
      <c r="M9" s="34" t="s">
        <v>14</v>
      </c>
      <c r="N9" s="23"/>
      <c r="O9" s="34" t="s">
        <v>15</v>
      </c>
    </row>
    <row r="10" spans="1:17" s="18" customFormat="1" ht="16" x14ac:dyDescent="0.25">
      <c r="A10" s="17" t="s">
        <v>16</v>
      </c>
      <c r="B10" s="17"/>
      <c r="C10" s="17" t="s">
        <v>16</v>
      </c>
      <c r="D10" s="17"/>
      <c r="E10" s="17" t="s">
        <v>16</v>
      </c>
      <c r="F10" s="17"/>
      <c r="G10" s="17" t="s">
        <v>16</v>
      </c>
      <c r="H10" s="17"/>
      <c r="I10" s="17" t="s">
        <v>16</v>
      </c>
      <c r="J10" s="17"/>
      <c r="K10" s="17" t="s">
        <v>16</v>
      </c>
      <c r="L10" s="17"/>
      <c r="M10" s="17" t="s">
        <v>16</v>
      </c>
      <c r="N10" s="17"/>
      <c r="O10" s="17" t="s">
        <v>16</v>
      </c>
    </row>
    <row r="11" spans="1:17" x14ac:dyDescent="0.25">
      <c r="A11" s="30">
        <v>0</v>
      </c>
      <c r="C11" s="30">
        <v>0</v>
      </c>
      <c r="E11" s="30">
        <v>0</v>
      </c>
      <c r="G11" s="30">
        <v>0</v>
      </c>
      <c r="I11" s="30">
        <v>0</v>
      </c>
      <c r="K11" s="30">
        <v>0</v>
      </c>
      <c r="M11" s="30">
        <v>0</v>
      </c>
      <c r="O11" s="30">
        <v>0</v>
      </c>
    </row>
    <row r="13" spans="1:17" s="18" customFormat="1" ht="16" x14ac:dyDescent="0.25">
      <c r="A13" s="17" t="s">
        <v>17</v>
      </c>
      <c r="B13" s="17"/>
      <c r="C13" s="17" t="s">
        <v>17</v>
      </c>
      <c r="D13" s="17"/>
      <c r="E13" s="17" t="s">
        <v>17</v>
      </c>
      <c r="F13" s="17"/>
      <c r="G13" s="17" t="s">
        <v>17</v>
      </c>
      <c r="H13" s="17"/>
      <c r="I13" s="17" t="s">
        <v>17</v>
      </c>
      <c r="J13" s="17"/>
      <c r="K13" s="17" t="s">
        <v>17</v>
      </c>
      <c r="L13" s="17"/>
      <c r="M13" s="17" t="s">
        <v>17</v>
      </c>
      <c r="N13" s="17"/>
      <c r="O13" s="17" t="s">
        <v>17</v>
      </c>
    </row>
    <row r="14" spans="1:17" x14ac:dyDescent="0.25">
      <c r="A14" s="28">
        <v>0</v>
      </c>
      <c r="C14" s="28">
        <v>0</v>
      </c>
      <c r="E14" s="28">
        <v>0</v>
      </c>
      <c r="G14" s="28">
        <v>0</v>
      </c>
      <c r="I14" s="28">
        <v>0</v>
      </c>
      <c r="K14" s="28">
        <v>0</v>
      </c>
      <c r="M14" s="28">
        <v>0</v>
      </c>
      <c r="O14" s="28">
        <v>0</v>
      </c>
    </row>
    <row r="16" spans="1:17" s="18" customFormat="1" ht="16" x14ac:dyDescent="0.25">
      <c r="A16" s="17" t="s">
        <v>18</v>
      </c>
      <c r="B16" s="17"/>
      <c r="C16" s="17" t="s">
        <v>18</v>
      </c>
      <c r="D16" s="17"/>
      <c r="E16" s="17" t="s">
        <v>18</v>
      </c>
      <c r="F16" s="17"/>
      <c r="G16" s="17" t="s">
        <v>18</v>
      </c>
      <c r="H16" s="17"/>
      <c r="I16" s="17" t="s">
        <v>18</v>
      </c>
      <c r="J16" s="17"/>
      <c r="K16" s="17" t="s">
        <v>18</v>
      </c>
      <c r="L16" s="17"/>
      <c r="M16" s="17" t="s">
        <v>18</v>
      </c>
      <c r="N16" s="17"/>
      <c r="O16" s="17" t="s">
        <v>18</v>
      </c>
    </row>
    <row r="17" spans="1:21" x14ac:dyDescent="0.25">
      <c r="A17" s="30">
        <v>0</v>
      </c>
      <c r="C17" s="30">
        <v>0</v>
      </c>
      <c r="E17" s="30">
        <v>0</v>
      </c>
      <c r="G17" s="30">
        <v>0</v>
      </c>
      <c r="I17" s="30">
        <v>0</v>
      </c>
      <c r="K17" s="30">
        <v>0</v>
      </c>
      <c r="M17" s="30">
        <v>0</v>
      </c>
      <c r="O17" s="30">
        <v>0</v>
      </c>
    </row>
    <row r="19" spans="1:21" s="18" customFormat="1" ht="16" x14ac:dyDescent="0.25">
      <c r="A19" s="17" t="s">
        <v>19</v>
      </c>
      <c r="B19" s="17"/>
      <c r="C19" s="17" t="s">
        <v>19</v>
      </c>
      <c r="D19" s="17"/>
      <c r="E19" s="17" t="s">
        <v>19</v>
      </c>
      <c r="F19" s="17"/>
      <c r="G19" s="17" t="s">
        <v>19</v>
      </c>
      <c r="H19" s="17"/>
      <c r="I19" s="17" t="s">
        <v>19</v>
      </c>
      <c r="J19" s="17"/>
      <c r="K19" s="17" t="s">
        <v>19</v>
      </c>
      <c r="L19" s="17"/>
      <c r="M19" s="17" t="s">
        <v>19</v>
      </c>
      <c r="N19" s="17"/>
      <c r="O19" s="17" t="s">
        <v>19</v>
      </c>
    </row>
    <row r="20" spans="1:21" x14ac:dyDescent="0.25">
      <c r="A20" s="30">
        <v>0</v>
      </c>
      <c r="C20" s="30">
        <v>0</v>
      </c>
      <c r="E20" s="30">
        <v>0</v>
      </c>
      <c r="G20" s="30">
        <v>0</v>
      </c>
      <c r="I20" s="30">
        <v>0</v>
      </c>
      <c r="K20" s="30">
        <v>0</v>
      </c>
      <c r="M20" s="30">
        <v>0</v>
      </c>
      <c r="O20" s="30">
        <v>0</v>
      </c>
    </row>
    <row r="23" spans="1:21" s="18" customFormat="1" ht="16" x14ac:dyDescent="0.25">
      <c r="A23" s="19" t="s">
        <v>20</v>
      </c>
      <c r="D23" s="20"/>
      <c r="F23" s="20"/>
      <c r="I23" s="20"/>
      <c r="K23" s="20"/>
      <c r="M23" s="20"/>
      <c r="P23" s="20"/>
      <c r="U23" s="20"/>
    </row>
    <row r="24" spans="1:21" x14ac:dyDescent="0.25">
      <c r="A24" s="31">
        <v>0</v>
      </c>
      <c r="D24" s="5"/>
      <c r="F24" s="5"/>
      <c r="I24" s="5"/>
      <c r="K24" s="5"/>
      <c r="M24" s="5"/>
      <c r="P24" s="5"/>
      <c r="U24" s="5"/>
    </row>
    <row r="25" spans="1:21" x14ac:dyDescent="0.25">
      <c r="A25" s="27"/>
      <c r="D25" s="5"/>
      <c r="F25" s="5"/>
      <c r="I25" s="5"/>
      <c r="K25" s="5"/>
      <c r="M25" s="5"/>
      <c r="P25" s="5"/>
      <c r="U25" s="5"/>
    </row>
    <row r="27" spans="1:21" s="7" customFormat="1" ht="25" customHeight="1" x14ac:dyDescent="0.35">
      <c r="A27" s="38" t="s">
        <v>21</v>
      </c>
      <c r="B27" s="38"/>
      <c r="C27" s="38"/>
      <c r="D27" s="38"/>
      <c r="E27" s="38"/>
      <c r="F27" s="38"/>
      <c r="G27" s="38"/>
      <c r="H27" s="38"/>
      <c r="I27" s="38"/>
      <c r="J27" s="38"/>
      <c r="K27" s="38"/>
      <c r="L27" s="38"/>
      <c r="M27" s="38"/>
      <c r="N27" s="38"/>
      <c r="O27" s="38"/>
      <c r="P27" s="38"/>
      <c r="Q27" s="38"/>
    </row>
    <row r="28" spans="1:21" s="7" customFormat="1" ht="10" customHeight="1" x14ac:dyDescent="0.35">
      <c r="A28" s="37"/>
      <c r="B28" s="37"/>
      <c r="C28" s="37"/>
      <c r="D28" s="37"/>
      <c r="E28" s="37"/>
      <c r="F28" s="37"/>
      <c r="G28" s="37"/>
      <c r="H28" s="37"/>
      <c r="I28" s="37"/>
      <c r="J28" s="37"/>
      <c r="K28" s="37"/>
      <c r="L28" s="37"/>
      <c r="M28" s="37"/>
      <c r="N28" s="37"/>
      <c r="O28" s="37"/>
      <c r="P28" s="37"/>
      <c r="Q28" s="37"/>
    </row>
    <row r="29" spans="1:21" s="18" customFormat="1" ht="16" x14ac:dyDescent="0.25">
      <c r="A29" s="17" t="s">
        <v>17</v>
      </c>
    </row>
    <row r="30" spans="1:21" x14ac:dyDescent="0.25">
      <c r="A30" s="28">
        <v>0</v>
      </c>
      <c r="G30" s="6"/>
    </row>
    <row r="31" spans="1:21" s="21" customFormat="1" x14ac:dyDescent="0.25">
      <c r="A31" s="32"/>
      <c r="B31" s="23"/>
      <c r="G31" s="22"/>
    </row>
    <row r="33" spans="1:17" ht="25" customHeight="1" x14ac:dyDescent="0.35">
      <c r="A33" s="38" t="s">
        <v>22</v>
      </c>
      <c r="B33" s="38"/>
      <c r="C33" s="38"/>
      <c r="D33" s="38"/>
      <c r="E33" s="38"/>
      <c r="F33" s="38"/>
      <c r="G33" s="38"/>
      <c r="H33" s="38"/>
      <c r="I33" s="38"/>
      <c r="J33" s="38"/>
      <c r="K33" s="38"/>
      <c r="L33" s="38"/>
      <c r="M33" s="38"/>
      <c r="N33" s="38"/>
      <c r="O33" s="38"/>
      <c r="P33" s="38"/>
      <c r="Q33" s="38"/>
    </row>
    <row r="34" spans="1:17" ht="10" customHeight="1" x14ac:dyDescent="0.35">
      <c r="A34" s="37"/>
      <c r="B34" s="37"/>
      <c r="C34" s="37"/>
      <c r="D34" s="37"/>
      <c r="E34" s="37"/>
      <c r="F34" s="37"/>
      <c r="G34" s="37"/>
      <c r="H34" s="37"/>
      <c r="I34" s="37"/>
      <c r="J34" s="37"/>
      <c r="K34" s="37"/>
      <c r="L34" s="37"/>
      <c r="M34" s="37"/>
      <c r="N34" s="37"/>
      <c r="O34" s="37"/>
      <c r="P34" s="37"/>
      <c r="Q34" s="37"/>
    </row>
    <row r="35" spans="1:17" x14ac:dyDescent="0.25">
      <c r="A35" s="35" t="s">
        <v>23</v>
      </c>
      <c r="C35" s="34" t="s">
        <v>8</v>
      </c>
      <c r="E35" s="34" t="s">
        <v>9</v>
      </c>
      <c r="G35" s="34" t="s">
        <v>10</v>
      </c>
      <c r="I35" s="34" t="s">
        <v>11</v>
      </c>
      <c r="K35" s="34" t="s">
        <v>12</v>
      </c>
      <c r="M35" s="34" t="s">
        <v>13</v>
      </c>
      <c r="O35" s="34" t="s">
        <v>14</v>
      </c>
      <c r="Q35" s="34" t="s">
        <v>15</v>
      </c>
    </row>
    <row r="36" spans="1:17" s="18" customFormat="1" ht="16" x14ac:dyDescent="0.25">
      <c r="A36" s="17" t="s">
        <v>24</v>
      </c>
      <c r="B36" s="17"/>
      <c r="C36" s="17" t="s">
        <v>25</v>
      </c>
      <c r="D36" s="17"/>
      <c r="E36" s="17" t="s">
        <v>25</v>
      </c>
      <c r="F36" s="17"/>
      <c r="G36" s="17" t="s">
        <v>25</v>
      </c>
      <c r="H36" s="17"/>
      <c r="I36" s="17" t="s">
        <v>25</v>
      </c>
      <c r="J36" s="17"/>
      <c r="K36" s="17" t="s">
        <v>25</v>
      </c>
      <c r="L36" s="17"/>
      <c r="M36" s="17" t="s">
        <v>25</v>
      </c>
      <c r="N36" s="17"/>
      <c r="O36" s="17" t="s">
        <v>25</v>
      </c>
      <c r="P36" s="17"/>
      <c r="Q36" s="17" t="s">
        <v>25</v>
      </c>
    </row>
    <row r="37" spans="1:17" x14ac:dyDescent="0.25">
      <c r="A37" s="28">
        <v>0</v>
      </c>
      <c r="C37" s="30">
        <v>0</v>
      </c>
      <c r="E37" s="30">
        <v>0</v>
      </c>
      <c r="G37" s="30">
        <v>0</v>
      </c>
      <c r="I37" s="30">
        <v>0</v>
      </c>
      <c r="K37" s="30">
        <v>0</v>
      </c>
      <c r="M37" s="30">
        <v>0</v>
      </c>
      <c r="O37" s="30">
        <v>0</v>
      </c>
      <c r="Q37" s="30">
        <v>0</v>
      </c>
    </row>
    <row r="38" spans="1:17" x14ac:dyDescent="0.25">
      <c r="A38" s="5"/>
    </row>
    <row r="39" spans="1:17" s="18" customFormat="1" ht="16" x14ac:dyDescent="0.25">
      <c r="A39" s="19" t="s">
        <v>26</v>
      </c>
      <c r="B39" s="17"/>
      <c r="C39" s="17" t="s">
        <v>25</v>
      </c>
      <c r="D39" s="17"/>
      <c r="E39" s="17" t="s">
        <v>25</v>
      </c>
      <c r="F39" s="17"/>
      <c r="G39" s="17" t="s">
        <v>25</v>
      </c>
      <c r="H39" s="17"/>
      <c r="I39" s="17" t="s">
        <v>25</v>
      </c>
      <c r="J39" s="17"/>
      <c r="K39" s="17" t="s">
        <v>25</v>
      </c>
      <c r="L39" s="17"/>
      <c r="M39" s="17" t="s">
        <v>25</v>
      </c>
      <c r="N39" s="17"/>
      <c r="O39" s="17" t="s">
        <v>25</v>
      </c>
      <c r="P39" s="17"/>
      <c r="Q39" s="17" t="s">
        <v>25</v>
      </c>
    </row>
    <row r="40" spans="1:17" x14ac:dyDescent="0.25">
      <c r="A40" s="28">
        <v>0</v>
      </c>
      <c r="C40" s="30">
        <v>0</v>
      </c>
      <c r="E40" s="30">
        <v>0</v>
      </c>
      <c r="G40" s="30">
        <v>0</v>
      </c>
      <c r="I40" s="30">
        <v>0</v>
      </c>
      <c r="K40" s="30">
        <v>0</v>
      </c>
      <c r="M40" s="30">
        <v>0</v>
      </c>
      <c r="O40" s="30">
        <v>0</v>
      </c>
      <c r="Q40" s="30">
        <v>0</v>
      </c>
    </row>
    <row r="41" spans="1:17" x14ac:dyDescent="0.25">
      <c r="A41" s="5"/>
    </row>
    <row r="42" spans="1:17" s="18" customFormat="1" ht="16" x14ac:dyDescent="0.25">
      <c r="A42" s="19" t="s">
        <v>27</v>
      </c>
      <c r="B42" s="17"/>
      <c r="C42" s="17" t="s">
        <v>25</v>
      </c>
      <c r="D42" s="17"/>
      <c r="E42" s="17" t="s">
        <v>25</v>
      </c>
      <c r="F42" s="17"/>
      <c r="G42" s="17" t="s">
        <v>25</v>
      </c>
      <c r="H42" s="17"/>
      <c r="I42" s="17" t="s">
        <v>25</v>
      </c>
      <c r="J42" s="17"/>
      <c r="K42" s="17" t="s">
        <v>25</v>
      </c>
      <c r="L42" s="17"/>
      <c r="M42" s="17" t="s">
        <v>25</v>
      </c>
      <c r="N42" s="17"/>
      <c r="O42" s="17" t="s">
        <v>25</v>
      </c>
      <c r="P42" s="17"/>
      <c r="Q42" s="17" t="s">
        <v>25</v>
      </c>
    </row>
    <row r="43" spans="1:17" x14ac:dyDescent="0.25">
      <c r="A43" s="28">
        <v>0</v>
      </c>
      <c r="C43" s="30">
        <v>0</v>
      </c>
      <c r="E43" s="30">
        <v>0</v>
      </c>
      <c r="G43" s="30">
        <v>0</v>
      </c>
      <c r="I43" s="30">
        <v>0</v>
      </c>
      <c r="K43" s="30">
        <v>0</v>
      </c>
      <c r="M43" s="30">
        <v>0</v>
      </c>
      <c r="O43" s="30">
        <v>0</v>
      </c>
      <c r="Q43" s="30">
        <v>0</v>
      </c>
    </row>
    <row r="44" spans="1:17" x14ac:dyDescent="0.25">
      <c r="A44" s="5"/>
    </row>
    <row r="45" spans="1:17" s="18" customFormat="1" ht="16" x14ac:dyDescent="0.25">
      <c r="A45" s="19" t="s">
        <v>28</v>
      </c>
      <c r="B45" s="17"/>
      <c r="C45" s="17" t="s">
        <v>25</v>
      </c>
      <c r="D45" s="17"/>
      <c r="E45" s="17" t="s">
        <v>25</v>
      </c>
      <c r="F45" s="17"/>
      <c r="G45" s="17" t="s">
        <v>25</v>
      </c>
      <c r="H45" s="17"/>
      <c r="I45" s="17" t="s">
        <v>25</v>
      </c>
      <c r="J45" s="17"/>
      <c r="K45" s="17" t="s">
        <v>25</v>
      </c>
      <c r="L45" s="17"/>
      <c r="M45" s="17" t="s">
        <v>25</v>
      </c>
      <c r="N45" s="17"/>
      <c r="O45" s="17" t="s">
        <v>25</v>
      </c>
      <c r="P45" s="17"/>
      <c r="Q45" s="17" t="s">
        <v>25</v>
      </c>
    </row>
    <row r="46" spans="1:17" x14ac:dyDescent="0.25">
      <c r="A46" s="28">
        <v>0</v>
      </c>
      <c r="C46" s="30">
        <v>0</v>
      </c>
      <c r="E46" s="30">
        <v>0</v>
      </c>
      <c r="G46" s="30">
        <v>0</v>
      </c>
      <c r="I46" s="30">
        <v>0</v>
      </c>
      <c r="K46" s="30">
        <v>0</v>
      </c>
      <c r="M46" s="30">
        <v>0</v>
      </c>
      <c r="O46" s="30">
        <v>0</v>
      </c>
      <c r="Q46" s="30">
        <v>0</v>
      </c>
    </row>
    <row r="47" spans="1:17" s="21" customFormat="1" x14ac:dyDescent="0.25">
      <c r="A47" s="25"/>
      <c r="B47" s="23"/>
      <c r="C47" s="33"/>
      <c r="D47" s="23"/>
      <c r="E47" s="33"/>
      <c r="F47" s="23"/>
      <c r="G47" s="33"/>
      <c r="H47" s="23"/>
      <c r="I47" s="33"/>
      <c r="J47" s="23"/>
      <c r="K47" s="33"/>
      <c r="L47" s="23"/>
      <c r="M47" s="33"/>
      <c r="N47" s="23"/>
      <c r="O47" s="33"/>
      <c r="P47" s="23"/>
      <c r="Q47" s="33"/>
    </row>
    <row r="48" spans="1:17" x14ac:dyDescent="0.25">
      <c r="A48" s="5"/>
    </row>
    <row r="49" spans="1:17" ht="25" customHeight="1" x14ac:dyDescent="0.35">
      <c r="A49" s="38" t="s">
        <v>29</v>
      </c>
      <c r="B49" s="38"/>
      <c r="C49" s="38"/>
      <c r="D49" s="38"/>
      <c r="E49" s="38"/>
      <c r="F49" s="38"/>
      <c r="G49" s="38"/>
      <c r="H49" s="38"/>
      <c r="I49" s="38"/>
      <c r="J49" s="38"/>
      <c r="K49" s="38"/>
      <c r="L49" s="38"/>
      <c r="M49" s="38"/>
      <c r="N49" s="38"/>
      <c r="O49" s="38"/>
      <c r="P49" s="38"/>
      <c r="Q49" s="38"/>
    </row>
    <row r="50" spans="1:17" ht="10" customHeight="1" x14ac:dyDescent="0.35">
      <c r="A50" s="37"/>
      <c r="B50" s="37"/>
      <c r="C50" s="37"/>
      <c r="D50" s="37"/>
      <c r="E50" s="37"/>
      <c r="F50" s="37"/>
      <c r="G50" s="37"/>
      <c r="H50" s="37"/>
      <c r="I50" s="37"/>
      <c r="J50" s="37"/>
      <c r="K50" s="37"/>
      <c r="L50" s="37"/>
      <c r="M50" s="37"/>
      <c r="N50" s="37"/>
      <c r="O50" s="37"/>
      <c r="P50" s="37"/>
      <c r="Q50" s="37"/>
    </row>
    <row r="51" spans="1:17" x14ac:dyDescent="0.25">
      <c r="A51" s="35" t="s">
        <v>23</v>
      </c>
      <c r="C51" s="34" t="s">
        <v>8</v>
      </c>
      <c r="E51" s="34" t="s">
        <v>9</v>
      </c>
      <c r="G51" s="34" t="s">
        <v>10</v>
      </c>
      <c r="I51" s="34" t="s">
        <v>11</v>
      </c>
      <c r="K51" s="34" t="s">
        <v>12</v>
      </c>
      <c r="M51" s="34" t="s">
        <v>13</v>
      </c>
      <c r="O51" s="34" t="s">
        <v>14</v>
      </c>
      <c r="Q51" s="34" t="s">
        <v>15</v>
      </c>
    </row>
    <row r="52" spans="1:17" s="18" customFormat="1" ht="16" x14ac:dyDescent="0.25">
      <c r="A52" s="17" t="s">
        <v>30</v>
      </c>
      <c r="B52" s="17"/>
      <c r="C52" s="17" t="s">
        <v>25</v>
      </c>
      <c r="D52" s="19"/>
      <c r="E52" s="17" t="s">
        <v>25</v>
      </c>
      <c r="F52" s="17"/>
      <c r="G52" s="17" t="s">
        <v>25</v>
      </c>
      <c r="H52" s="17"/>
      <c r="I52" s="17" t="s">
        <v>25</v>
      </c>
      <c r="J52" s="17"/>
      <c r="K52" s="17" t="s">
        <v>25</v>
      </c>
      <c r="L52" s="17"/>
      <c r="M52" s="17" t="s">
        <v>25</v>
      </c>
      <c r="N52" s="17"/>
      <c r="O52" s="17" t="s">
        <v>25</v>
      </c>
      <c r="P52" s="17"/>
      <c r="Q52" s="17" t="s">
        <v>25</v>
      </c>
    </row>
    <row r="53" spans="1:17" x14ac:dyDescent="0.25">
      <c r="A53" s="28">
        <v>0</v>
      </c>
      <c r="C53" s="30">
        <v>0</v>
      </c>
      <c r="D53" s="5"/>
      <c r="E53" s="30">
        <v>0</v>
      </c>
      <c r="G53" s="30">
        <v>0</v>
      </c>
      <c r="I53" s="30">
        <v>0</v>
      </c>
      <c r="K53" s="30">
        <v>0</v>
      </c>
      <c r="M53" s="30">
        <v>0</v>
      </c>
      <c r="O53" s="30">
        <v>0</v>
      </c>
      <c r="Q53" s="30">
        <v>0</v>
      </c>
    </row>
    <row r="55" spans="1:17" s="18" customFormat="1" ht="16" x14ac:dyDescent="0.25">
      <c r="A55" s="19" t="s">
        <v>31</v>
      </c>
      <c r="B55" s="17"/>
      <c r="C55" s="17" t="s">
        <v>25</v>
      </c>
      <c r="D55" s="17"/>
      <c r="E55" s="17" t="s">
        <v>25</v>
      </c>
      <c r="F55" s="17"/>
      <c r="G55" s="17" t="s">
        <v>25</v>
      </c>
      <c r="H55" s="17"/>
      <c r="I55" s="17" t="s">
        <v>25</v>
      </c>
      <c r="J55" s="17"/>
      <c r="K55" s="17" t="s">
        <v>25</v>
      </c>
      <c r="L55" s="17"/>
      <c r="M55" s="17" t="s">
        <v>25</v>
      </c>
      <c r="N55" s="17"/>
      <c r="O55" s="17" t="s">
        <v>25</v>
      </c>
      <c r="P55" s="17"/>
      <c r="Q55" s="17" t="s">
        <v>25</v>
      </c>
    </row>
    <row r="56" spans="1:17" x14ac:dyDescent="0.25">
      <c r="A56" s="28">
        <v>0</v>
      </c>
      <c r="C56" s="30">
        <v>0</v>
      </c>
      <c r="E56" s="30">
        <v>0</v>
      </c>
      <c r="G56" s="30">
        <v>0</v>
      </c>
      <c r="I56" s="30">
        <v>0</v>
      </c>
      <c r="K56" s="30">
        <v>0</v>
      </c>
      <c r="M56" s="30">
        <v>0</v>
      </c>
      <c r="O56" s="30">
        <v>0</v>
      </c>
      <c r="Q56" s="30">
        <v>0</v>
      </c>
    </row>
    <row r="57" spans="1:17" x14ac:dyDescent="0.25">
      <c r="A57" s="5"/>
    </row>
    <row r="58" spans="1:17" s="18" customFormat="1" ht="16" x14ac:dyDescent="0.25">
      <c r="A58" s="19" t="s">
        <v>32</v>
      </c>
      <c r="B58" s="17"/>
      <c r="C58" s="17" t="s">
        <v>25</v>
      </c>
      <c r="D58" s="17"/>
      <c r="E58" s="17" t="s">
        <v>25</v>
      </c>
      <c r="F58" s="17"/>
      <c r="G58" s="17" t="s">
        <v>25</v>
      </c>
      <c r="H58" s="17"/>
      <c r="I58" s="17" t="s">
        <v>25</v>
      </c>
      <c r="J58" s="17"/>
      <c r="K58" s="17" t="s">
        <v>25</v>
      </c>
      <c r="L58" s="17"/>
      <c r="M58" s="17" t="s">
        <v>25</v>
      </c>
      <c r="N58" s="17"/>
      <c r="O58" s="17" t="s">
        <v>25</v>
      </c>
      <c r="P58" s="17"/>
      <c r="Q58" s="17" t="s">
        <v>25</v>
      </c>
    </row>
    <row r="59" spans="1:17" x14ac:dyDescent="0.25">
      <c r="A59" s="28">
        <v>0</v>
      </c>
      <c r="C59" s="30">
        <v>0</v>
      </c>
      <c r="E59" s="30">
        <v>0</v>
      </c>
      <c r="G59" s="30">
        <v>0</v>
      </c>
      <c r="I59" s="30">
        <v>0</v>
      </c>
      <c r="K59" s="30">
        <v>0</v>
      </c>
      <c r="M59" s="30">
        <v>0</v>
      </c>
      <c r="O59" s="30">
        <v>0</v>
      </c>
      <c r="Q59" s="30">
        <v>0</v>
      </c>
    </row>
    <row r="60" spans="1:17" x14ac:dyDescent="0.25">
      <c r="A60" s="5"/>
    </row>
    <row r="61" spans="1:17" s="18" customFormat="1" ht="16" x14ac:dyDescent="0.25">
      <c r="A61" s="19" t="s">
        <v>33</v>
      </c>
      <c r="B61" s="17"/>
      <c r="C61" s="17" t="s">
        <v>25</v>
      </c>
      <c r="D61" s="17"/>
      <c r="E61" s="17" t="s">
        <v>25</v>
      </c>
      <c r="F61" s="17"/>
      <c r="G61" s="17" t="s">
        <v>25</v>
      </c>
      <c r="H61" s="17"/>
      <c r="I61" s="17" t="s">
        <v>25</v>
      </c>
      <c r="J61" s="17"/>
      <c r="K61" s="17" t="s">
        <v>25</v>
      </c>
      <c r="L61" s="17"/>
      <c r="M61" s="17" t="s">
        <v>25</v>
      </c>
      <c r="N61" s="17"/>
      <c r="O61" s="17" t="s">
        <v>25</v>
      </c>
      <c r="P61" s="17"/>
      <c r="Q61" s="17" t="s">
        <v>25</v>
      </c>
    </row>
    <row r="62" spans="1:17" x14ac:dyDescent="0.25">
      <c r="A62" s="28">
        <v>0</v>
      </c>
      <c r="C62" s="30">
        <v>0</v>
      </c>
      <c r="E62" s="30">
        <v>0</v>
      </c>
      <c r="G62" s="30">
        <v>0</v>
      </c>
      <c r="I62" s="30">
        <v>0</v>
      </c>
      <c r="K62" s="30">
        <v>0</v>
      </c>
      <c r="M62" s="30">
        <v>0</v>
      </c>
      <c r="O62" s="30">
        <v>0</v>
      </c>
      <c r="Q62" s="30">
        <v>0</v>
      </c>
    </row>
    <row r="66" spans="1:17" ht="36" x14ac:dyDescent="0.5">
      <c r="A66" s="39" t="s">
        <v>34</v>
      </c>
      <c r="B66" s="40"/>
      <c r="C66" s="40"/>
      <c r="D66" s="40"/>
      <c r="E66" s="40"/>
      <c r="F66" s="40"/>
      <c r="G66" s="40"/>
      <c r="H66" s="40"/>
      <c r="I66" s="40"/>
      <c r="J66" s="40"/>
      <c r="K66" s="40"/>
      <c r="L66" s="40"/>
      <c r="M66" s="40"/>
      <c r="N66" s="40"/>
      <c r="O66" s="40"/>
      <c r="P66" s="40"/>
      <c r="Q66" s="41"/>
    </row>
    <row r="68" spans="1:17" ht="25" customHeight="1" x14ac:dyDescent="0.35">
      <c r="A68" s="38" t="s">
        <v>35</v>
      </c>
      <c r="B68" s="38"/>
      <c r="C68" s="38"/>
      <c r="D68" s="38"/>
      <c r="E68" s="38"/>
      <c r="F68" s="38"/>
      <c r="G68" s="38"/>
      <c r="H68" s="38"/>
      <c r="I68" s="38"/>
      <c r="J68" s="38"/>
      <c r="K68" s="38"/>
      <c r="L68" s="38"/>
      <c r="M68" s="38"/>
      <c r="N68" s="38"/>
      <c r="O68" s="38"/>
      <c r="P68" s="38"/>
      <c r="Q68" s="38"/>
    </row>
    <row r="69" spans="1:17" ht="10" customHeight="1" x14ac:dyDescent="0.35">
      <c r="A69" s="37"/>
      <c r="B69" s="37"/>
      <c r="C69" s="37"/>
      <c r="D69" s="37"/>
      <c r="E69" s="37"/>
      <c r="F69" s="37"/>
      <c r="G69" s="37"/>
      <c r="H69" s="37"/>
      <c r="I69" s="37"/>
      <c r="J69" s="37"/>
      <c r="K69" s="37"/>
      <c r="L69" s="37"/>
      <c r="M69" s="37"/>
      <c r="N69" s="37"/>
      <c r="O69" s="37"/>
      <c r="P69" s="37"/>
      <c r="Q69" s="37"/>
    </row>
    <row r="70" spans="1:17" ht="21" x14ac:dyDescent="0.3">
      <c r="A70" s="1" t="s">
        <v>7</v>
      </c>
      <c r="C70" s="1" t="s">
        <v>21</v>
      </c>
      <c r="E70" s="1" t="s">
        <v>22</v>
      </c>
      <c r="G70" s="1" t="s">
        <v>29</v>
      </c>
      <c r="H70" s="8"/>
    </row>
    <row r="71" spans="1:17" ht="21" x14ac:dyDescent="0.3">
      <c r="A71" s="5">
        <f>A374</f>
        <v>0</v>
      </c>
      <c r="C71" s="5">
        <f>C374</f>
        <v>840</v>
      </c>
      <c r="E71" s="5">
        <f>E374</f>
        <v>0</v>
      </c>
      <c r="G71" s="5">
        <f>G374</f>
        <v>0</v>
      </c>
      <c r="H71" s="8"/>
    </row>
    <row r="72" spans="1:17" ht="21" x14ac:dyDescent="0.3">
      <c r="H72" s="8"/>
    </row>
    <row r="73" spans="1:17" ht="25" customHeight="1" x14ac:dyDescent="0.35">
      <c r="A73" s="38" t="s">
        <v>36</v>
      </c>
      <c r="B73" s="38"/>
      <c r="C73" s="38"/>
      <c r="D73" s="38"/>
      <c r="E73" s="38"/>
      <c r="F73" s="38"/>
      <c r="G73" s="38"/>
      <c r="H73" s="38"/>
      <c r="I73" s="38"/>
      <c r="J73" s="38"/>
      <c r="K73" s="38"/>
      <c r="L73" s="38"/>
      <c r="M73" s="38"/>
      <c r="N73" s="38"/>
      <c r="O73" s="38"/>
      <c r="P73" s="38"/>
      <c r="Q73" s="38"/>
    </row>
    <row r="74" spans="1:17" ht="10" customHeight="1" x14ac:dyDescent="0.35">
      <c r="A74" s="36"/>
      <c r="B74" s="36"/>
      <c r="C74" s="36"/>
      <c r="D74" s="36"/>
      <c r="E74" s="36"/>
      <c r="F74" s="36"/>
      <c r="G74" s="36"/>
      <c r="H74" s="36"/>
      <c r="I74" s="36"/>
      <c r="J74" s="36"/>
      <c r="K74" s="36"/>
      <c r="L74" s="36"/>
      <c r="M74" s="36"/>
      <c r="N74" s="36"/>
      <c r="O74" s="36"/>
      <c r="P74" s="36"/>
      <c r="Q74" s="36"/>
    </row>
    <row r="75" spans="1:17" ht="21" x14ac:dyDescent="0.3">
      <c r="A75" s="1" t="s">
        <v>7</v>
      </c>
      <c r="C75" s="1" t="s">
        <v>21</v>
      </c>
      <c r="E75" s="1" t="s">
        <v>22</v>
      </c>
      <c r="G75" s="1" t="s">
        <v>29</v>
      </c>
      <c r="H75" s="8"/>
    </row>
    <row r="76" spans="1:17" ht="21" x14ac:dyDescent="0.3">
      <c r="A76" s="5">
        <f>A480</f>
        <v>14000</v>
      </c>
      <c r="B76" s="5"/>
      <c r="C76" s="5">
        <f>C480</f>
        <v>4440</v>
      </c>
      <c r="D76" s="5"/>
      <c r="E76" s="5">
        <f>E480</f>
        <v>2000</v>
      </c>
      <c r="F76" s="5"/>
      <c r="G76" s="5">
        <f>G480</f>
        <v>2000</v>
      </c>
      <c r="H76" s="8"/>
    </row>
    <row r="162" spans="1:22" ht="36" x14ac:dyDescent="0.5">
      <c r="A162" s="13" t="s">
        <v>37</v>
      </c>
    </row>
    <row r="164" spans="1:22" ht="21" x14ac:dyDescent="0.3">
      <c r="A164" s="8"/>
    </row>
    <row r="165" spans="1:22" ht="39" x14ac:dyDescent="0.55000000000000004">
      <c r="A165" s="16" t="s">
        <v>38</v>
      </c>
    </row>
    <row r="166" spans="1:22" ht="29" x14ac:dyDescent="0.4">
      <c r="A166" s="10" t="s">
        <v>7</v>
      </c>
    </row>
    <row r="167" spans="1:22" x14ac:dyDescent="0.25">
      <c r="A167" s="1" t="s">
        <v>8</v>
      </c>
      <c r="D167" s="1" t="s">
        <v>9</v>
      </c>
      <c r="G167" s="1" t="s">
        <v>10</v>
      </c>
      <c r="J167" s="1" t="s">
        <v>11</v>
      </c>
      <c r="M167" s="1" t="s">
        <v>12</v>
      </c>
      <c r="P167" s="1" t="s">
        <v>13</v>
      </c>
      <c r="S167" s="1" t="s">
        <v>14</v>
      </c>
      <c r="V167" s="1" t="s">
        <v>15</v>
      </c>
    </row>
    <row r="169" spans="1:22" x14ac:dyDescent="0.25">
      <c r="A169" s="1" t="s">
        <v>39</v>
      </c>
      <c r="D169" s="1" t="s">
        <v>39</v>
      </c>
      <c r="G169" s="1" t="s">
        <v>39</v>
      </c>
      <c r="J169" s="1" t="s">
        <v>39</v>
      </c>
      <c r="M169" s="1" t="s">
        <v>39</v>
      </c>
      <c r="P169" s="1" t="s">
        <v>39</v>
      </c>
      <c r="S169" s="1" t="s">
        <v>39</v>
      </c>
      <c r="V169" s="1" t="s">
        <v>39</v>
      </c>
    </row>
    <row r="170" spans="1:22" x14ac:dyDescent="0.25">
      <c r="A170" s="15">
        <f>A11</f>
        <v>0</v>
      </c>
      <c r="D170" s="15">
        <f>C11</f>
        <v>0</v>
      </c>
      <c r="G170" s="15">
        <f>E11</f>
        <v>0</v>
      </c>
      <c r="J170" s="15">
        <f>G11</f>
        <v>0</v>
      </c>
      <c r="M170" s="15">
        <f>I11</f>
        <v>0</v>
      </c>
      <c r="P170" s="15">
        <f>K11</f>
        <v>0</v>
      </c>
      <c r="S170" s="15">
        <f>M11</f>
        <v>0</v>
      </c>
      <c r="V170" s="15">
        <f>O11</f>
        <v>0</v>
      </c>
    </row>
    <row r="172" spans="1:22" x14ac:dyDescent="0.25">
      <c r="A172" s="1" t="s">
        <v>40</v>
      </c>
      <c r="D172" s="1" t="s">
        <v>40</v>
      </c>
      <c r="G172" s="1" t="s">
        <v>40</v>
      </c>
      <c r="J172" s="1" t="s">
        <v>40</v>
      </c>
      <c r="M172" s="1" t="s">
        <v>40</v>
      </c>
      <c r="P172" s="1" t="s">
        <v>40</v>
      </c>
      <c r="S172" s="1" t="s">
        <v>40</v>
      </c>
      <c r="V172" s="1" t="s">
        <v>40</v>
      </c>
    </row>
    <row r="173" spans="1:22" x14ac:dyDescent="0.25">
      <c r="A173" s="1">
        <f>A170*1.25</f>
        <v>0</v>
      </c>
      <c r="D173" s="1">
        <f t="shared" ref="D173" si="0">D170*1.25</f>
        <v>0</v>
      </c>
      <c r="G173" s="1">
        <f t="shared" ref="G173" si="1">G170*1.25</f>
        <v>0</v>
      </c>
      <c r="J173" s="1">
        <f t="shared" ref="J173" si="2">J170*1.25</f>
        <v>0</v>
      </c>
      <c r="M173" s="1">
        <f t="shared" ref="M173" si="3">M170*1.25</f>
        <v>0</v>
      </c>
      <c r="P173" s="1">
        <f t="shared" ref="P173" si="4">P170*1.25</f>
        <v>0</v>
      </c>
      <c r="S173" s="1">
        <f t="shared" ref="S173" si="5">S170*1.25</f>
        <v>0</v>
      </c>
      <c r="V173" s="1">
        <f t="shared" ref="V173" si="6">V170*1.25</f>
        <v>0</v>
      </c>
    </row>
    <row r="175" spans="1:22" x14ac:dyDescent="0.25">
      <c r="A175" s="1" t="s">
        <v>17</v>
      </c>
      <c r="D175" s="1" t="s">
        <v>17</v>
      </c>
      <c r="G175" s="1" t="s">
        <v>17</v>
      </c>
      <c r="J175" s="1" t="s">
        <v>17</v>
      </c>
      <c r="M175" s="1" t="s">
        <v>17</v>
      </c>
      <c r="P175" s="1" t="s">
        <v>17</v>
      </c>
      <c r="S175" s="1" t="s">
        <v>17</v>
      </c>
      <c r="V175" s="1" t="s">
        <v>17</v>
      </c>
    </row>
    <row r="176" spans="1:22" x14ac:dyDescent="0.25">
      <c r="A176" s="14">
        <f>A14</f>
        <v>0</v>
      </c>
      <c r="D176" s="14">
        <f>C14</f>
        <v>0</v>
      </c>
      <c r="G176" s="14">
        <f>E14</f>
        <v>0</v>
      </c>
      <c r="J176" s="14">
        <f>G14</f>
        <v>0</v>
      </c>
      <c r="M176" s="14">
        <f>I14</f>
        <v>0</v>
      </c>
      <c r="P176" s="14">
        <f>K14</f>
        <v>0</v>
      </c>
      <c r="S176" s="14">
        <f>M14</f>
        <v>0</v>
      </c>
      <c r="V176" s="14">
        <f>O14</f>
        <v>0</v>
      </c>
    </row>
    <row r="178" spans="1:23" x14ac:dyDescent="0.25">
      <c r="A178" s="1" t="s">
        <v>41</v>
      </c>
      <c r="B178" s="1" t="s">
        <v>42</v>
      </c>
      <c r="D178" s="1" t="s">
        <v>41</v>
      </c>
      <c r="E178" s="1" t="s">
        <v>42</v>
      </c>
      <c r="G178" s="1" t="s">
        <v>41</v>
      </c>
      <c r="H178" s="1" t="s">
        <v>42</v>
      </c>
      <c r="J178" s="1" t="s">
        <v>41</v>
      </c>
      <c r="K178" s="1" t="s">
        <v>42</v>
      </c>
      <c r="M178" s="1" t="s">
        <v>41</v>
      </c>
      <c r="N178" s="1" t="s">
        <v>42</v>
      </c>
      <c r="P178" s="1" t="s">
        <v>41</v>
      </c>
      <c r="Q178" s="1" t="s">
        <v>42</v>
      </c>
      <c r="S178" s="1" t="s">
        <v>41</v>
      </c>
      <c r="T178" s="1" t="s">
        <v>42</v>
      </c>
      <c r="V178" s="1" t="s">
        <v>41</v>
      </c>
      <c r="W178" s="1" t="s">
        <v>42</v>
      </c>
    </row>
    <row r="179" spans="1:23" x14ac:dyDescent="0.25">
      <c r="A179" s="1">
        <f>A4</f>
        <v>1</v>
      </c>
      <c r="B179" s="1">
        <f>A170</f>
        <v>0</v>
      </c>
      <c r="D179" s="1">
        <f>A4</f>
        <v>1</v>
      </c>
      <c r="E179" s="1">
        <f>D170</f>
        <v>0</v>
      </c>
      <c r="G179" s="1">
        <f>A4</f>
        <v>1</v>
      </c>
      <c r="H179" s="1">
        <f>G170</f>
        <v>0</v>
      </c>
      <c r="J179" s="1">
        <f>A4</f>
        <v>1</v>
      </c>
      <c r="K179" s="1">
        <f>J170</f>
        <v>0</v>
      </c>
      <c r="M179" s="1">
        <f>A4</f>
        <v>1</v>
      </c>
      <c r="N179" s="1">
        <f>M170</f>
        <v>0</v>
      </c>
      <c r="P179" s="1">
        <f>A4</f>
        <v>1</v>
      </c>
      <c r="Q179" s="1">
        <f>P170</f>
        <v>0</v>
      </c>
      <c r="S179" s="1">
        <f>A4</f>
        <v>1</v>
      </c>
      <c r="T179" s="1">
        <f>S170</f>
        <v>0</v>
      </c>
      <c r="V179" s="1">
        <f>A4</f>
        <v>1</v>
      </c>
      <c r="W179" s="1">
        <f>V170</f>
        <v>0</v>
      </c>
    </row>
    <row r="180" spans="1:23" x14ac:dyDescent="0.25">
      <c r="A180" s="5">
        <f>A179*B179</f>
        <v>0</v>
      </c>
      <c r="D180" s="5">
        <f>D179*E179</f>
        <v>0</v>
      </c>
      <c r="G180" s="5">
        <f>G179*H179</f>
        <v>0</v>
      </c>
      <c r="J180" s="5">
        <f>J179*K179</f>
        <v>0</v>
      </c>
      <c r="M180" s="5">
        <f>M179*N179</f>
        <v>0</v>
      </c>
      <c r="P180" s="5">
        <f>P179*Q179</f>
        <v>0</v>
      </c>
      <c r="S180" s="5">
        <f>S179*T179</f>
        <v>0</v>
      </c>
      <c r="V180" s="5">
        <f>V179*W179</f>
        <v>0</v>
      </c>
    </row>
    <row r="182" spans="1:23" x14ac:dyDescent="0.25">
      <c r="A182" s="1" t="s">
        <v>43</v>
      </c>
      <c r="D182" s="1" t="s">
        <v>43</v>
      </c>
      <c r="G182" s="1" t="s">
        <v>43</v>
      </c>
      <c r="J182" s="1" t="s">
        <v>43</v>
      </c>
      <c r="M182" s="1" t="s">
        <v>43</v>
      </c>
      <c r="P182" s="1" t="s">
        <v>43</v>
      </c>
      <c r="S182" s="1" t="s">
        <v>43</v>
      </c>
      <c r="V182" s="1" t="s">
        <v>43</v>
      </c>
    </row>
    <row r="183" spans="1:23" x14ac:dyDescent="0.25">
      <c r="A183" s="1">
        <v>20</v>
      </c>
      <c r="D183" s="1">
        <v>20</v>
      </c>
      <c r="G183" s="1">
        <v>20</v>
      </c>
      <c r="J183" s="1">
        <v>20</v>
      </c>
      <c r="M183" s="1">
        <v>20</v>
      </c>
      <c r="P183" s="1">
        <v>20</v>
      </c>
      <c r="S183" s="1">
        <v>20</v>
      </c>
      <c r="V183" s="1">
        <v>20</v>
      </c>
    </row>
    <row r="186" spans="1:23" x14ac:dyDescent="0.25">
      <c r="A186" s="1" t="s">
        <v>44</v>
      </c>
      <c r="B186" s="1" t="s">
        <v>18</v>
      </c>
      <c r="D186" s="1" t="s">
        <v>44</v>
      </c>
      <c r="E186" s="1" t="s">
        <v>18</v>
      </c>
      <c r="G186" s="1" t="s">
        <v>44</v>
      </c>
      <c r="H186" s="1" t="s">
        <v>18</v>
      </c>
      <c r="J186" s="1" t="s">
        <v>44</v>
      </c>
      <c r="K186" s="1" t="s">
        <v>18</v>
      </c>
      <c r="M186" s="1" t="s">
        <v>44</v>
      </c>
      <c r="N186" s="1" t="s">
        <v>18</v>
      </c>
      <c r="P186" s="1" t="s">
        <v>44</v>
      </c>
      <c r="Q186" s="1" t="s">
        <v>18</v>
      </c>
      <c r="S186" s="1" t="s">
        <v>44</v>
      </c>
      <c r="T186" s="1" t="s">
        <v>18</v>
      </c>
      <c r="V186" s="1" t="s">
        <v>44</v>
      </c>
      <c r="W186" s="1" t="s">
        <v>18</v>
      </c>
    </row>
    <row r="187" spans="1:23" x14ac:dyDescent="0.25">
      <c r="A187" s="1">
        <f>I4</f>
        <v>85</v>
      </c>
      <c r="B187" s="15">
        <f>A17</f>
        <v>0</v>
      </c>
      <c r="D187" s="1">
        <f>I4</f>
        <v>85</v>
      </c>
      <c r="E187" s="15">
        <f>C17</f>
        <v>0</v>
      </c>
      <c r="G187" s="1">
        <f>I4</f>
        <v>85</v>
      </c>
      <c r="H187" s="15">
        <f>E17</f>
        <v>0</v>
      </c>
      <c r="J187" s="1">
        <f>I4</f>
        <v>85</v>
      </c>
      <c r="K187" s="15">
        <f>G17</f>
        <v>0</v>
      </c>
      <c r="M187" s="1">
        <f>I4</f>
        <v>85</v>
      </c>
      <c r="N187" s="15">
        <f>I17</f>
        <v>0</v>
      </c>
      <c r="P187" s="1">
        <f>I4</f>
        <v>85</v>
      </c>
      <c r="Q187" s="15">
        <f>K17</f>
        <v>0</v>
      </c>
      <c r="S187" s="1">
        <f>I4</f>
        <v>85</v>
      </c>
      <c r="T187" s="15">
        <f>M17</f>
        <v>0</v>
      </c>
      <c r="V187" s="1">
        <f>I4</f>
        <v>85</v>
      </c>
      <c r="W187" s="15">
        <f>O17</f>
        <v>0</v>
      </c>
    </row>
    <row r="188" spans="1:23" x14ac:dyDescent="0.25">
      <c r="A188" s="5">
        <f>A187*B187</f>
        <v>0</v>
      </c>
      <c r="D188" s="5">
        <f>D187*E187</f>
        <v>0</v>
      </c>
      <c r="G188" s="5">
        <f>G187*H187</f>
        <v>0</v>
      </c>
      <c r="J188" s="5">
        <f>J187*K187</f>
        <v>0</v>
      </c>
      <c r="M188" s="5">
        <f>M187*N187</f>
        <v>0</v>
      </c>
      <c r="P188" s="5">
        <f>P187*Q187</f>
        <v>0</v>
      </c>
      <c r="S188" s="5">
        <f>S187*T187</f>
        <v>0</v>
      </c>
      <c r="V188" s="5">
        <f>V187*W187</f>
        <v>0</v>
      </c>
    </row>
    <row r="190" spans="1:23" x14ac:dyDescent="0.25">
      <c r="A190" s="1" t="s">
        <v>45</v>
      </c>
      <c r="D190" s="1" t="s">
        <v>45</v>
      </c>
      <c r="G190" s="1" t="s">
        <v>45</v>
      </c>
      <c r="J190" s="1" t="s">
        <v>45</v>
      </c>
      <c r="M190" s="1" t="s">
        <v>45</v>
      </c>
      <c r="P190" s="1" t="s">
        <v>45</v>
      </c>
      <c r="S190" s="1" t="s">
        <v>45</v>
      </c>
      <c r="V190" s="1" t="s">
        <v>45</v>
      </c>
    </row>
    <row r="191" spans="1:23" x14ac:dyDescent="0.25">
      <c r="A191" s="5">
        <f>A176+A180+A183+A188</f>
        <v>20</v>
      </c>
      <c r="D191" s="5">
        <f>D176+D180+D183+D188</f>
        <v>20</v>
      </c>
      <c r="G191" s="5">
        <f>G176+G180+G183+G188</f>
        <v>20</v>
      </c>
      <c r="J191" s="5">
        <f>J176+J180+J183+J188</f>
        <v>20</v>
      </c>
      <c r="M191" s="5">
        <f>M176+M180+M183+M188</f>
        <v>20</v>
      </c>
      <c r="P191" s="5">
        <f>P176+P180+P183+P188</f>
        <v>20</v>
      </c>
      <c r="S191" s="5">
        <f>S176+S180+S183+S188</f>
        <v>20</v>
      </c>
      <c r="V191" s="5">
        <f>V176+V180+V183+V188</f>
        <v>20</v>
      </c>
    </row>
    <row r="193" spans="1:25" x14ac:dyDescent="0.25">
      <c r="A193" s="1" t="s">
        <v>19</v>
      </c>
      <c r="D193" s="1" t="s">
        <v>19</v>
      </c>
      <c r="G193" s="1" t="s">
        <v>19</v>
      </c>
      <c r="J193" s="1" t="s">
        <v>19</v>
      </c>
      <c r="M193" s="1" t="s">
        <v>19</v>
      </c>
      <c r="P193" s="1" t="s">
        <v>19</v>
      </c>
      <c r="S193" s="1" t="s">
        <v>19</v>
      </c>
      <c r="V193" s="1" t="s">
        <v>19</v>
      </c>
      <c r="Y193" s="1" t="s">
        <v>46</v>
      </c>
    </row>
    <row r="194" spans="1:25" x14ac:dyDescent="0.25">
      <c r="A194" s="15">
        <f>A20</f>
        <v>0</v>
      </c>
      <c r="D194" s="15">
        <f>C20</f>
        <v>0</v>
      </c>
      <c r="G194" s="15">
        <f>E20</f>
        <v>0</v>
      </c>
      <c r="J194" s="15">
        <f>G20</f>
        <v>0</v>
      </c>
      <c r="M194" s="15">
        <f>I20</f>
        <v>0</v>
      </c>
      <c r="P194" s="15">
        <f>K20</f>
        <v>0</v>
      </c>
      <c r="S194" s="15">
        <f>M20</f>
        <v>0</v>
      </c>
      <c r="V194" s="15">
        <f>O20</f>
        <v>0</v>
      </c>
      <c r="Y194" s="1">
        <f>A194+D194+G194+J194+M194+P194+S194+V194</f>
        <v>0</v>
      </c>
    </row>
    <row r="196" spans="1:25" x14ac:dyDescent="0.25">
      <c r="A196" s="1" t="s">
        <v>47</v>
      </c>
      <c r="D196" s="1" t="s">
        <v>47</v>
      </c>
      <c r="G196" s="1" t="s">
        <v>47</v>
      </c>
      <c r="J196" s="1" t="s">
        <v>47</v>
      </c>
      <c r="M196" s="1" t="s">
        <v>47</v>
      </c>
      <c r="P196" s="1" t="s">
        <v>47</v>
      </c>
      <c r="S196" s="1" t="s">
        <v>47</v>
      </c>
      <c r="V196" s="1" t="s">
        <v>47</v>
      </c>
    </row>
    <row r="197" spans="1:25" x14ac:dyDescent="0.25">
      <c r="A197" s="5">
        <f>A191*A194</f>
        <v>0</v>
      </c>
      <c r="D197" s="5">
        <f>D191*D194</f>
        <v>0</v>
      </c>
      <c r="G197" s="5">
        <f>G191*G194</f>
        <v>0</v>
      </c>
      <c r="J197" s="5">
        <f>J191*J194</f>
        <v>0</v>
      </c>
      <c r="M197" s="5">
        <f>M191*M194</f>
        <v>0</v>
      </c>
      <c r="P197" s="5">
        <f>P191*P194</f>
        <v>0</v>
      </c>
      <c r="S197" s="5">
        <f>S191*S194</f>
        <v>0</v>
      </c>
      <c r="V197" s="5">
        <f>V191*V194</f>
        <v>0</v>
      </c>
      <c r="Y197" s="5"/>
    </row>
    <row r="198" spans="1:25" x14ac:dyDescent="0.25">
      <c r="D198" s="5"/>
    </row>
    <row r="199" spans="1:25" x14ac:dyDescent="0.25">
      <c r="A199" s="2" t="s">
        <v>48</v>
      </c>
      <c r="D199" s="5"/>
    </row>
    <row r="200" spans="1:25" x14ac:dyDescent="0.25">
      <c r="A200" s="4">
        <f>A197+D197+G197+J197+M197+P197+S197+V197</f>
        <v>0</v>
      </c>
    </row>
    <row r="201" spans="1:25" x14ac:dyDescent="0.25">
      <c r="D201" s="5"/>
    </row>
    <row r="202" spans="1:25" ht="29" x14ac:dyDescent="0.4">
      <c r="A202" s="10" t="s">
        <v>21</v>
      </c>
    </row>
    <row r="204" spans="1:25" x14ac:dyDescent="0.25">
      <c r="A204" s="1" t="s">
        <v>39</v>
      </c>
    </row>
    <row r="205" spans="1:25" x14ac:dyDescent="0.25">
      <c r="A205" s="1">
        <f>A170*A194+D170*D194+G170*G194+J170*J194+M170*M194+P170*P194+S170*S194+V170*V194</f>
        <v>0</v>
      </c>
    </row>
    <row r="207" spans="1:25" x14ac:dyDescent="0.25">
      <c r="A207" s="1" t="s">
        <v>49</v>
      </c>
    </row>
    <row r="208" spans="1:25" x14ac:dyDescent="0.25">
      <c r="A208" s="1">
        <f>A205*1.25</f>
        <v>0</v>
      </c>
    </row>
    <row r="210" spans="1:2" x14ac:dyDescent="0.25">
      <c r="A210" s="1" t="s">
        <v>17</v>
      </c>
    </row>
    <row r="211" spans="1:2" x14ac:dyDescent="0.25">
      <c r="A211" s="14">
        <f>A30</f>
        <v>0</v>
      </c>
    </row>
    <row r="213" spans="1:2" x14ac:dyDescent="0.25">
      <c r="A213" s="1" t="s">
        <v>50</v>
      </c>
      <c r="B213" s="1" t="s">
        <v>25</v>
      </c>
    </row>
    <row r="214" spans="1:2" x14ac:dyDescent="0.25">
      <c r="A214" s="5">
        <f>A4</f>
        <v>1</v>
      </c>
      <c r="B214" s="1">
        <f>B179*A194+E179*D194+H179*G194+K179*J194+N179*M194+Q179*P194+T179*S194+W179*V194+Y194*75</f>
        <v>0</v>
      </c>
    </row>
    <row r="215" spans="1:2" x14ac:dyDescent="0.25">
      <c r="A215" s="5">
        <f>(A214*B214)</f>
        <v>0</v>
      </c>
    </row>
    <row r="217" spans="1:2" x14ac:dyDescent="0.25">
      <c r="A217" s="1" t="s">
        <v>43</v>
      </c>
    </row>
    <row r="218" spans="1:2" x14ac:dyDescent="0.25">
      <c r="A218" s="1">
        <v>40</v>
      </c>
    </row>
    <row r="219" spans="1:2" x14ac:dyDescent="0.25">
      <c r="A219" s="5"/>
    </row>
    <row r="220" spans="1:2" x14ac:dyDescent="0.25">
      <c r="A220" s="1" t="s">
        <v>44</v>
      </c>
      <c r="B220" s="1" t="s">
        <v>25</v>
      </c>
    </row>
    <row r="221" spans="1:2" x14ac:dyDescent="0.25">
      <c r="A221" s="9">
        <f>I4</f>
        <v>85</v>
      </c>
      <c r="B221" s="1">
        <f>A194*B187+D194*E187+G194*H187+J194*K187+M194*N187+P194*Q187+S194*T187+V194*W187</f>
        <v>0</v>
      </c>
    </row>
    <row r="222" spans="1:2" x14ac:dyDescent="0.25">
      <c r="A222" s="5">
        <f>A221*B221</f>
        <v>0</v>
      </c>
    </row>
    <row r="223" spans="1:2" x14ac:dyDescent="0.25">
      <c r="A223" s="5"/>
    </row>
    <row r="224" spans="1:2" x14ac:dyDescent="0.25">
      <c r="A224" s="2" t="s">
        <v>48</v>
      </c>
    </row>
    <row r="225" spans="1:23" x14ac:dyDescent="0.25">
      <c r="A225" s="4">
        <f>A211+A215+A218+A222</f>
        <v>40</v>
      </c>
    </row>
    <row r="228" spans="1:23" ht="29" x14ac:dyDescent="0.4">
      <c r="A228" s="10" t="s">
        <v>22</v>
      </c>
    </row>
    <row r="230" spans="1:23" x14ac:dyDescent="0.25">
      <c r="A230" s="1" t="s">
        <v>8</v>
      </c>
      <c r="D230" s="1" t="s">
        <v>9</v>
      </c>
      <c r="G230" s="1" t="s">
        <v>10</v>
      </c>
      <c r="J230" s="1" t="s">
        <v>11</v>
      </c>
      <c r="M230" s="1" t="s">
        <v>12</v>
      </c>
      <c r="P230" s="1" t="s">
        <v>13</v>
      </c>
      <c r="S230" s="1" t="s">
        <v>14</v>
      </c>
      <c r="V230" s="1" t="s">
        <v>15</v>
      </c>
    </row>
    <row r="232" spans="1:23" x14ac:dyDescent="0.25">
      <c r="A232" s="1" t="s">
        <v>24</v>
      </c>
      <c r="B232" s="1" t="s">
        <v>25</v>
      </c>
      <c r="D232" s="1" t="s">
        <v>24</v>
      </c>
      <c r="E232" s="1" t="s">
        <v>25</v>
      </c>
      <c r="G232" s="1" t="s">
        <v>24</v>
      </c>
      <c r="H232" s="1" t="s">
        <v>25</v>
      </c>
      <c r="J232" s="1" t="s">
        <v>24</v>
      </c>
      <c r="K232" s="1" t="s">
        <v>25</v>
      </c>
      <c r="M232" s="1" t="s">
        <v>24</v>
      </c>
      <c r="N232" s="1" t="s">
        <v>25</v>
      </c>
      <c r="P232" s="1" t="s">
        <v>24</v>
      </c>
      <c r="Q232" s="1" t="s">
        <v>25</v>
      </c>
      <c r="S232" s="1" t="s">
        <v>24</v>
      </c>
      <c r="T232" s="1" t="s">
        <v>25</v>
      </c>
      <c r="V232" s="1" t="s">
        <v>24</v>
      </c>
      <c r="W232" s="1" t="s">
        <v>25</v>
      </c>
    </row>
    <row r="233" spans="1:23" x14ac:dyDescent="0.25">
      <c r="A233" s="14">
        <f>A37</f>
        <v>0</v>
      </c>
      <c r="B233" s="15">
        <f>C37</f>
        <v>0</v>
      </c>
      <c r="D233" s="1">
        <f>A233</f>
        <v>0</v>
      </c>
      <c r="E233" s="15">
        <f>E37</f>
        <v>0</v>
      </c>
      <c r="G233" s="1">
        <f>A233</f>
        <v>0</v>
      </c>
      <c r="H233" s="15">
        <f>G37</f>
        <v>0</v>
      </c>
      <c r="J233" s="1">
        <f>A233</f>
        <v>0</v>
      </c>
      <c r="K233" s="15">
        <f>I37</f>
        <v>0</v>
      </c>
      <c r="M233" s="1">
        <f>A233</f>
        <v>0</v>
      </c>
      <c r="N233" s="15">
        <f>K37</f>
        <v>0</v>
      </c>
      <c r="P233" s="1">
        <f>A233</f>
        <v>0</v>
      </c>
      <c r="Q233" s="15">
        <f>M37</f>
        <v>0</v>
      </c>
      <c r="S233" s="1">
        <f>A233</f>
        <v>0</v>
      </c>
      <c r="T233" s="15">
        <f>O37</f>
        <v>0</v>
      </c>
      <c r="V233" s="1">
        <f>A233</f>
        <v>0</v>
      </c>
      <c r="W233" s="15">
        <f>Q37</f>
        <v>0</v>
      </c>
    </row>
    <row r="234" spans="1:23" x14ac:dyDescent="0.25">
      <c r="A234" s="5">
        <f>A233*B233</f>
        <v>0</v>
      </c>
      <c r="D234" s="5">
        <f>D233*E233</f>
        <v>0</v>
      </c>
      <c r="G234" s="5">
        <f>G233*H233</f>
        <v>0</v>
      </c>
      <c r="J234" s="5">
        <f>J233*K233</f>
        <v>0</v>
      </c>
      <c r="M234" s="5">
        <f>M233*N233</f>
        <v>0</v>
      </c>
      <c r="P234" s="5">
        <f>P233*Q233</f>
        <v>0</v>
      </c>
      <c r="S234" s="5">
        <f>S233*T233</f>
        <v>0</v>
      </c>
      <c r="V234" s="5">
        <f>V233*W233</f>
        <v>0</v>
      </c>
    </row>
    <row r="236" spans="1:23" x14ac:dyDescent="0.25">
      <c r="A236" s="5" t="s">
        <v>26</v>
      </c>
      <c r="B236" s="1" t="s">
        <v>25</v>
      </c>
      <c r="D236" s="1" t="s">
        <v>26</v>
      </c>
      <c r="E236" s="1" t="s">
        <v>25</v>
      </c>
      <c r="G236" s="1" t="s">
        <v>26</v>
      </c>
      <c r="H236" s="1" t="s">
        <v>25</v>
      </c>
      <c r="J236" s="1" t="s">
        <v>26</v>
      </c>
      <c r="K236" s="1" t="s">
        <v>25</v>
      </c>
      <c r="M236" s="1" t="s">
        <v>26</v>
      </c>
      <c r="N236" s="1" t="s">
        <v>25</v>
      </c>
      <c r="P236" s="1" t="s">
        <v>26</v>
      </c>
      <c r="Q236" s="1" t="s">
        <v>25</v>
      </c>
      <c r="S236" s="1" t="s">
        <v>26</v>
      </c>
      <c r="T236" s="1" t="s">
        <v>25</v>
      </c>
      <c r="V236" s="1" t="s">
        <v>26</v>
      </c>
      <c r="W236" s="1" t="s">
        <v>25</v>
      </c>
    </row>
    <row r="237" spans="1:23" x14ac:dyDescent="0.25">
      <c r="A237" s="14">
        <f>A40</f>
        <v>0</v>
      </c>
      <c r="B237" s="15">
        <f>C40</f>
        <v>0</v>
      </c>
      <c r="D237" s="1">
        <f>A237</f>
        <v>0</v>
      </c>
      <c r="E237" s="15">
        <f>E40</f>
        <v>0</v>
      </c>
      <c r="G237" s="1">
        <f>A237</f>
        <v>0</v>
      </c>
      <c r="H237" s="14">
        <f>E14</f>
        <v>0</v>
      </c>
      <c r="J237" s="1">
        <f>A237</f>
        <v>0</v>
      </c>
      <c r="K237" s="15">
        <f>I40</f>
        <v>0</v>
      </c>
      <c r="M237" s="1">
        <f>A237</f>
        <v>0</v>
      </c>
      <c r="N237" s="15">
        <f>K40</f>
        <v>0</v>
      </c>
      <c r="P237" s="1">
        <f>A237</f>
        <v>0</v>
      </c>
      <c r="Q237" s="15">
        <f>M40</f>
        <v>0</v>
      </c>
      <c r="S237" s="1">
        <f>A237</f>
        <v>0</v>
      </c>
      <c r="T237" s="15">
        <f>O40</f>
        <v>0</v>
      </c>
      <c r="V237" s="1">
        <f>A237</f>
        <v>0</v>
      </c>
      <c r="W237" s="15">
        <f>Q40</f>
        <v>0</v>
      </c>
    </row>
    <row r="238" spans="1:23" x14ac:dyDescent="0.25">
      <c r="A238" s="5">
        <f>A237*B237</f>
        <v>0</v>
      </c>
      <c r="D238" s="5">
        <f>D237*E237</f>
        <v>0</v>
      </c>
      <c r="G238" s="5">
        <f>G237*H237</f>
        <v>0</v>
      </c>
      <c r="J238" s="5">
        <f>J237*K237</f>
        <v>0</v>
      </c>
      <c r="M238" s="5">
        <f>M237*N237</f>
        <v>0</v>
      </c>
      <c r="P238" s="5">
        <f>P237*Q237</f>
        <v>0</v>
      </c>
      <c r="S238" s="5">
        <f>S237*T237</f>
        <v>0</v>
      </c>
      <c r="V238" s="5">
        <f>V237*W237</f>
        <v>0</v>
      </c>
    </row>
    <row r="239" spans="1:23" x14ac:dyDescent="0.25">
      <c r="A239" s="5"/>
      <c r="D239" s="5"/>
      <c r="G239" s="5"/>
      <c r="J239" s="5"/>
      <c r="M239" s="5"/>
      <c r="P239" s="5"/>
      <c r="S239" s="5"/>
      <c r="V239" s="5"/>
    </row>
    <row r="240" spans="1:23" x14ac:dyDescent="0.25">
      <c r="A240" s="5" t="s">
        <v>27</v>
      </c>
      <c r="B240" s="1" t="s">
        <v>25</v>
      </c>
      <c r="D240" s="5" t="s">
        <v>27</v>
      </c>
      <c r="E240" s="1" t="s">
        <v>25</v>
      </c>
      <c r="G240" s="5" t="s">
        <v>27</v>
      </c>
      <c r="H240" s="1" t="s">
        <v>25</v>
      </c>
      <c r="J240" s="5" t="s">
        <v>27</v>
      </c>
      <c r="K240" s="1" t="s">
        <v>25</v>
      </c>
      <c r="M240" s="5" t="s">
        <v>27</v>
      </c>
      <c r="N240" s="1" t="s">
        <v>25</v>
      </c>
      <c r="P240" s="5" t="s">
        <v>27</v>
      </c>
      <c r="Q240" s="1" t="s">
        <v>25</v>
      </c>
      <c r="S240" s="5" t="s">
        <v>27</v>
      </c>
      <c r="T240" s="1" t="s">
        <v>25</v>
      </c>
      <c r="V240" s="5" t="s">
        <v>27</v>
      </c>
      <c r="W240" s="1" t="s">
        <v>25</v>
      </c>
    </row>
    <row r="241" spans="1:23" x14ac:dyDescent="0.25">
      <c r="A241" s="14">
        <f>A43</f>
        <v>0</v>
      </c>
      <c r="B241" s="15">
        <f>C43</f>
        <v>0</v>
      </c>
      <c r="D241" s="1">
        <f>A241</f>
        <v>0</v>
      </c>
      <c r="E241" s="15">
        <f>E43</f>
        <v>0</v>
      </c>
      <c r="G241" s="1">
        <f>A241</f>
        <v>0</v>
      </c>
      <c r="H241" s="15">
        <f>G43</f>
        <v>0</v>
      </c>
      <c r="J241" s="1">
        <f>A241</f>
        <v>0</v>
      </c>
      <c r="K241" s="15">
        <f>I43</f>
        <v>0</v>
      </c>
      <c r="M241" s="1">
        <f>A241</f>
        <v>0</v>
      </c>
      <c r="N241" s="15">
        <f>K43</f>
        <v>0</v>
      </c>
      <c r="P241" s="1">
        <f>A241</f>
        <v>0</v>
      </c>
      <c r="Q241" s="15">
        <f>M43</f>
        <v>0</v>
      </c>
      <c r="S241" s="1">
        <f>A241</f>
        <v>0</v>
      </c>
      <c r="T241" s="15">
        <f>O43</f>
        <v>0</v>
      </c>
      <c r="V241" s="1">
        <f>A241</f>
        <v>0</v>
      </c>
      <c r="W241" s="15">
        <f>Q43</f>
        <v>0</v>
      </c>
    </row>
    <row r="242" spans="1:23" x14ac:dyDescent="0.25">
      <c r="A242" s="5">
        <f>A241*B241</f>
        <v>0</v>
      </c>
      <c r="D242" s="5">
        <f>D241*E241</f>
        <v>0</v>
      </c>
      <c r="G242" s="5">
        <f>G241*H241</f>
        <v>0</v>
      </c>
      <c r="J242" s="5">
        <f>J241*K241</f>
        <v>0</v>
      </c>
      <c r="M242" s="5">
        <f>M241*N241</f>
        <v>0</v>
      </c>
      <c r="P242" s="5">
        <f>P241*Q241</f>
        <v>0</v>
      </c>
      <c r="S242" s="5">
        <f>S241*T241</f>
        <v>0</v>
      </c>
      <c r="V242" s="5">
        <f>V241*W241</f>
        <v>0</v>
      </c>
    </row>
    <row r="243" spans="1:23" x14ac:dyDescent="0.25">
      <c r="A243" s="5"/>
    </row>
    <row r="244" spans="1:23" x14ac:dyDescent="0.25">
      <c r="A244" s="5" t="s">
        <v>28</v>
      </c>
      <c r="B244" s="1" t="s">
        <v>25</v>
      </c>
      <c r="D244" s="5" t="s">
        <v>28</v>
      </c>
      <c r="E244" s="1" t="s">
        <v>25</v>
      </c>
      <c r="G244" s="5" t="s">
        <v>28</v>
      </c>
      <c r="H244" s="1" t="s">
        <v>25</v>
      </c>
      <c r="J244" s="5" t="s">
        <v>28</v>
      </c>
      <c r="K244" s="1" t="s">
        <v>25</v>
      </c>
      <c r="M244" s="5" t="s">
        <v>28</v>
      </c>
      <c r="N244" s="1" t="s">
        <v>25</v>
      </c>
      <c r="P244" s="5" t="s">
        <v>28</v>
      </c>
      <c r="Q244" s="1" t="s">
        <v>25</v>
      </c>
      <c r="S244" s="5" t="s">
        <v>28</v>
      </c>
      <c r="T244" s="1" t="s">
        <v>25</v>
      </c>
      <c r="V244" s="5" t="s">
        <v>28</v>
      </c>
      <c r="W244" s="1" t="s">
        <v>25</v>
      </c>
    </row>
    <row r="245" spans="1:23" x14ac:dyDescent="0.25">
      <c r="A245" s="14">
        <f>A46</f>
        <v>0</v>
      </c>
      <c r="B245" s="15">
        <f>C46</f>
        <v>0</v>
      </c>
      <c r="D245" s="1">
        <f>A245</f>
        <v>0</v>
      </c>
      <c r="E245" s="15">
        <f>E46</f>
        <v>0</v>
      </c>
      <c r="G245" s="1">
        <f>A245</f>
        <v>0</v>
      </c>
      <c r="H245" s="15">
        <f>G46</f>
        <v>0</v>
      </c>
      <c r="J245" s="1">
        <f>A245</f>
        <v>0</v>
      </c>
      <c r="K245" s="15">
        <f>I46</f>
        <v>0</v>
      </c>
      <c r="M245" s="1">
        <f>A245</f>
        <v>0</v>
      </c>
      <c r="N245" s="15">
        <f>K46</f>
        <v>0</v>
      </c>
      <c r="P245" s="1">
        <f>A245</f>
        <v>0</v>
      </c>
      <c r="Q245" s="15">
        <f>K20</f>
        <v>0</v>
      </c>
      <c r="S245" s="1">
        <f>A245</f>
        <v>0</v>
      </c>
      <c r="T245" s="15">
        <f>O46</f>
        <v>0</v>
      </c>
      <c r="V245" s="1">
        <f>A245</f>
        <v>0</v>
      </c>
      <c r="W245" s="15">
        <f>Q46</f>
        <v>0</v>
      </c>
    </row>
    <row r="246" spans="1:23" x14ac:dyDescent="0.25">
      <c r="A246" s="5">
        <f>A245*B245</f>
        <v>0</v>
      </c>
      <c r="D246" s="5">
        <f>D245*E245</f>
        <v>0</v>
      </c>
      <c r="G246" s="5">
        <f>G245*H245</f>
        <v>0</v>
      </c>
      <c r="J246" s="5">
        <f>J245*K245</f>
        <v>0</v>
      </c>
      <c r="M246" s="5">
        <f>M245*N245</f>
        <v>0</v>
      </c>
      <c r="P246" s="5">
        <f>P245*Q245</f>
        <v>0</v>
      </c>
      <c r="S246" s="5">
        <f>S245*T245</f>
        <v>0</v>
      </c>
      <c r="V246" s="5">
        <f>V245*W245</f>
        <v>0</v>
      </c>
    </row>
    <row r="248" spans="1:23" x14ac:dyDescent="0.25">
      <c r="A248" s="1" t="s">
        <v>50</v>
      </c>
      <c r="B248" s="1" t="s">
        <v>42</v>
      </c>
      <c r="D248" s="1" t="s">
        <v>50</v>
      </c>
      <c r="E248" s="1" t="s">
        <v>42</v>
      </c>
      <c r="G248" s="1" t="s">
        <v>50</v>
      </c>
      <c r="H248" s="1" t="s">
        <v>42</v>
      </c>
      <c r="J248" s="1" t="s">
        <v>50</v>
      </c>
      <c r="K248" s="1" t="s">
        <v>42</v>
      </c>
      <c r="M248" s="1" t="s">
        <v>50</v>
      </c>
      <c r="N248" s="1" t="s">
        <v>42</v>
      </c>
      <c r="P248" s="1" t="s">
        <v>50</v>
      </c>
      <c r="Q248" s="1" t="s">
        <v>42</v>
      </c>
      <c r="S248" s="1" t="s">
        <v>50</v>
      </c>
      <c r="T248" s="1" t="s">
        <v>42</v>
      </c>
      <c r="V248" s="1" t="s">
        <v>50</v>
      </c>
      <c r="W248" s="1" t="s">
        <v>42</v>
      </c>
    </row>
    <row r="249" spans="1:23" x14ac:dyDescent="0.25">
      <c r="A249" s="1">
        <f>A4</f>
        <v>1</v>
      </c>
      <c r="B249" s="1">
        <f>(B233+B237+B241+B245)*20</f>
        <v>0</v>
      </c>
      <c r="D249" s="5">
        <f>A4</f>
        <v>1</v>
      </c>
      <c r="E249" s="1">
        <f t="shared" ref="E249:W249" si="7">(E233+E237+E241+E245)*20</f>
        <v>0</v>
      </c>
      <c r="G249" s="5">
        <f>A4</f>
        <v>1</v>
      </c>
      <c r="H249" s="1">
        <f t="shared" si="7"/>
        <v>0</v>
      </c>
      <c r="J249" s="5">
        <f>A4</f>
        <v>1</v>
      </c>
      <c r="K249" s="1">
        <f t="shared" si="7"/>
        <v>0</v>
      </c>
      <c r="M249" s="5">
        <f>A4</f>
        <v>1</v>
      </c>
      <c r="N249" s="1">
        <f t="shared" si="7"/>
        <v>0</v>
      </c>
      <c r="P249" s="5">
        <f>A4</f>
        <v>1</v>
      </c>
      <c r="Q249" s="1">
        <f t="shared" si="7"/>
        <v>0</v>
      </c>
      <c r="S249" s="5">
        <f>A4</f>
        <v>1</v>
      </c>
      <c r="T249" s="1">
        <f t="shared" si="7"/>
        <v>0</v>
      </c>
      <c r="V249" s="5">
        <f>A4</f>
        <v>1</v>
      </c>
      <c r="W249" s="1">
        <f t="shared" si="7"/>
        <v>0</v>
      </c>
    </row>
    <row r="250" spans="1:23" x14ac:dyDescent="0.25">
      <c r="A250" s="5">
        <f>A249*B249</f>
        <v>0</v>
      </c>
      <c r="D250" s="5">
        <f>D249*E249</f>
        <v>0</v>
      </c>
      <c r="G250" s="5">
        <f>G249*H249</f>
        <v>0</v>
      </c>
      <c r="J250" s="5">
        <f>J249*K249</f>
        <v>0</v>
      </c>
      <c r="M250" s="5">
        <f>M249*N249</f>
        <v>0</v>
      </c>
      <c r="P250" s="5">
        <f>P249*Q249</f>
        <v>0</v>
      </c>
      <c r="S250" s="5">
        <f>S249*T249</f>
        <v>0</v>
      </c>
      <c r="V250" s="5">
        <f>V249*W249</f>
        <v>0</v>
      </c>
    </row>
    <row r="252" spans="1:23" x14ac:dyDescent="0.25">
      <c r="A252" s="5" t="s">
        <v>45</v>
      </c>
      <c r="D252" s="5" t="s">
        <v>45</v>
      </c>
      <c r="G252" s="5" t="s">
        <v>45</v>
      </c>
      <c r="J252" s="5" t="s">
        <v>45</v>
      </c>
      <c r="M252" s="5" t="s">
        <v>45</v>
      </c>
      <c r="P252" s="5" t="s">
        <v>45</v>
      </c>
      <c r="S252" s="5" t="s">
        <v>45</v>
      </c>
      <c r="V252" s="5" t="s">
        <v>45</v>
      </c>
    </row>
    <row r="253" spans="1:23" x14ac:dyDescent="0.25">
      <c r="A253" s="5">
        <f>A234+A238+A250+A246+A242</f>
        <v>0</v>
      </c>
      <c r="B253" s="5"/>
      <c r="C253" s="5"/>
      <c r="D253" s="5">
        <f>D234+D238+D250+D246+D242</f>
        <v>0</v>
      </c>
      <c r="E253" s="5"/>
      <c r="F253" s="5"/>
      <c r="G253" s="5">
        <f t="shared" ref="G253:V253" si="8">G234+G238+G250+G246+G242</f>
        <v>0</v>
      </c>
      <c r="H253" s="5"/>
      <c r="I253" s="5"/>
      <c r="J253" s="5">
        <f t="shared" si="8"/>
        <v>0</v>
      </c>
      <c r="K253" s="5"/>
      <c r="L253" s="5"/>
      <c r="M253" s="5">
        <f t="shared" si="8"/>
        <v>0</v>
      </c>
      <c r="N253" s="5"/>
      <c r="O253" s="5"/>
      <c r="P253" s="5">
        <f>P234+P238+P250+P246+P242</f>
        <v>0</v>
      </c>
      <c r="Q253" s="5"/>
      <c r="R253" s="5"/>
      <c r="S253" s="5">
        <f t="shared" si="8"/>
        <v>0</v>
      </c>
      <c r="T253" s="5"/>
      <c r="U253" s="5"/>
      <c r="V253" s="5">
        <f t="shared" si="8"/>
        <v>0</v>
      </c>
    </row>
    <row r="254" spans="1:23" x14ac:dyDescent="0.25">
      <c r="A254" s="5"/>
      <c r="D254" s="5"/>
      <c r="G254" s="5"/>
      <c r="J254" s="5"/>
      <c r="M254" s="5"/>
      <c r="P254" s="5"/>
      <c r="S254" s="5"/>
      <c r="V254" s="5"/>
    </row>
    <row r="255" spans="1:23" x14ac:dyDescent="0.25">
      <c r="A255" s="5" t="s">
        <v>19</v>
      </c>
      <c r="D255" s="5" t="s">
        <v>19</v>
      </c>
      <c r="G255" s="5" t="s">
        <v>19</v>
      </c>
      <c r="J255" s="5" t="s">
        <v>19</v>
      </c>
      <c r="M255" s="5" t="s">
        <v>19</v>
      </c>
      <c r="P255" s="5" t="s">
        <v>19</v>
      </c>
      <c r="S255" s="5" t="s">
        <v>19</v>
      </c>
      <c r="V255" s="5" t="s">
        <v>19</v>
      </c>
    </row>
    <row r="256" spans="1:23" x14ac:dyDescent="0.25">
      <c r="A256" s="1">
        <f>A194</f>
        <v>0</v>
      </c>
      <c r="D256" s="1">
        <f>D194</f>
        <v>0</v>
      </c>
      <c r="G256" s="1">
        <f>G194</f>
        <v>0</v>
      </c>
      <c r="J256" s="1">
        <f>J194</f>
        <v>0</v>
      </c>
      <c r="M256" s="1">
        <f>M194</f>
        <v>0</v>
      </c>
      <c r="P256" s="1">
        <f>P194</f>
        <v>0</v>
      </c>
      <c r="S256" s="1">
        <f>S194</f>
        <v>0</v>
      </c>
      <c r="V256" s="1">
        <f>V194</f>
        <v>0</v>
      </c>
    </row>
    <row r="258" spans="1:34" x14ac:dyDescent="0.25">
      <c r="A258" s="1" t="s">
        <v>47</v>
      </c>
      <c r="D258" s="1" t="s">
        <v>47</v>
      </c>
      <c r="G258" s="1" t="s">
        <v>47</v>
      </c>
      <c r="J258" s="1" t="s">
        <v>47</v>
      </c>
      <c r="M258" s="1" t="s">
        <v>47</v>
      </c>
      <c r="P258" s="1" t="s">
        <v>47</v>
      </c>
      <c r="S258" s="1" t="s">
        <v>47</v>
      </c>
      <c r="V258" s="1" t="s">
        <v>47</v>
      </c>
    </row>
    <row r="259" spans="1:34" x14ac:dyDescent="0.25">
      <c r="A259" s="5">
        <f>A253*A256</f>
        <v>0</v>
      </c>
      <c r="D259" s="5">
        <f>D253*D256</f>
        <v>0</v>
      </c>
      <c r="G259" s="5">
        <f>G253*G256</f>
        <v>0</v>
      </c>
      <c r="J259" s="5">
        <f>J253*J256</f>
        <v>0</v>
      </c>
      <c r="M259" s="5">
        <f>M253*M256</f>
        <v>0</v>
      </c>
      <c r="P259" s="5">
        <f>P253*P256</f>
        <v>0</v>
      </c>
      <c r="S259" s="5">
        <f>S253*S256</f>
        <v>0</v>
      </c>
      <c r="V259" s="5">
        <f>V253*V256</f>
        <v>0</v>
      </c>
    </row>
    <row r="261" spans="1:34" x14ac:dyDescent="0.25">
      <c r="A261" s="2" t="s">
        <v>48</v>
      </c>
    </row>
    <row r="262" spans="1:34" x14ac:dyDescent="0.25">
      <c r="A262" s="4">
        <f>A259+D259+G259+J259+M259+P259+S259+V259</f>
        <v>0</v>
      </c>
    </row>
    <row r="265" spans="1:34" ht="29" x14ac:dyDescent="0.4">
      <c r="A265" s="10" t="s">
        <v>29</v>
      </c>
    </row>
    <row r="267" spans="1:34" x14ac:dyDescent="0.25">
      <c r="A267" s="1" t="s">
        <v>8</v>
      </c>
      <c r="D267" s="1" t="s">
        <v>9</v>
      </c>
      <c r="G267" s="1" t="s">
        <v>10</v>
      </c>
      <c r="J267" s="1" t="s">
        <v>11</v>
      </c>
      <c r="M267" s="1" t="s">
        <v>12</v>
      </c>
      <c r="P267" s="1" t="s">
        <v>13</v>
      </c>
      <c r="S267" s="1" t="s">
        <v>14</v>
      </c>
      <c r="V267" s="1" t="s">
        <v>15</v>
      </c>
    </row>
    <row r="269" spans="1:34" x14ac:dyDescent="0.25">
      <c r="A269" s="1" t="s">
        <v>30</v>
      </c>
      <c r="B269" s="1" t="s">
        <v>25</v>
      </c>
      <c r="C269" s="5"/>
      <c r="D269" s="1" t="s">
        <v>30</v>
      </c>
      <c r="E269" s="1" t="s">
        <v>25</v>
      </c>
      <c r="G269" s="1" t="s">
        <v>30</v>
      </c>
      <c r="H269" s="1" t="s">
        <v>25</v>
      </c>
      <c r="J269" s="1" t="s">
        <v>30</v>
      </c>
      <c r="K269" s="1" t="s">
        <v>25</v>
      </c>
      <c r="M269" s="1" t="s">
        <v>30</v>
      </c>
      <c r="N269" s="1" t="s">
        <v>25</v>
      </c>
      <c r="P269" s="1" t="s">
        <v>30</v>
      </c>
      <c r="Q269" s="1" t="s">
        <v>25</v>
      </c>
      <c r="S269" s="1" t="s">
        <v>30</v>
      </c>
      <c r="T269" s="1" t="s">
        <v>25</v>
      </c>
      <c r="V269" s="1" t="s">
        <v>30</v>
      </c>
      <c r="W269" s="1" t="s">
        <v>25</v>
      </c>
      <c r="AA269" s="1" t="s">
        <v>51</v>
      </c>
    </row>
    <row r="270" spans="1:34" x14ac:dyDescent="0.25">
      <c r="A270" s="14">
        <f>A53</f>
        <v>0</v>
      </c>
      <c r="B270" s="15">
        <f>C53</f>
        <v>0</v>
      </c>
      <c r="C270" s="5"/>
      <c r="D270" s="1">
        <f>A270</f>
        <v>0</v>
      </c>
      <c r="E270" s="15">
        <f>E53</f>
        <v>0</v>
      </c>
      <c r="G270" s="1">
        <f>A270</f>
        <v>0</v>
      </c>
      <c r="H270" s="15">
        <f>G53</f>
        <v>0</v>
      </c>
      <c r="J270" s="1">
        <f>A270</f>
        <v>0</v>
      </c>
      <c r="K270" s="15">
        <f>I53</f>
        <v>0</v>
      </c>
      <c r="M270" s="1">
        <f>A270</f>
        <v>0</v>
      </c>
      <c r="N270" s="15">
        <f>K53</f>
        <v>0</v>
      </c>
      <c r="P270" s="1">
        <f>A270</f>
        <v>0</v>
      </c>
      <c r="Q270" s="15">
        <f>M53</f>
        <v>0</v>
      </c>
      <c r="S270" s="1">
        <f>A270</f>
        <v>0</v>
      </c>
      <c r="T270" s="15">
        <f>O53</f>
        <v>0</v>
      </c>
      <c r="V270" s="1">
        <f>A270</f>
        <v>0</v>
      </c>
      <c r="W270" s="15">
        <f>Q53</f>
        <v>0</v>
      </c>
      <c r="AA270" s="1">
        <f>(B270+B274+B278+B282)*A293</f>
        <v>0</v>
      </c>
      <c r="AB270" s="1">
        <f>(E270+E274+E278+E282)*D293</f>
        <v>0</v>
      </c>
      <c r="AC270" s="1">
        <f>(H270+H274+H278+H282)*G293</f>
        <v>0</v>
      </c>
      <c r="AD270" s="1">
        <f>(K270+K274+K278+K282)*J293</f>
        <v>0</v>
      </c>
      <c r="AE270" s="1">
        <f>(N270+N274+N278+N282)*M293</f>
        <v>0</v>
      </c>
      <c r="AF270" s="1">
        <f>(Q270+Q274+Q278+Q282)*P293</f>
        <v>0</v>
      </c>
      <c r="AG270" s="1">
        <f>(T270+T274+T278+T282)*S293</f>
        <v>0</v>
      </c>
      <c r="AH270" s="1">
        <f>(W270+W274+W278+W282)*V293</f>
        <v>0</v>
      </c>
    </row>
    <row r="271" spans="1:34" x14ac:dyDescent="0.25">
      <c r="A271" s="5">
        <f>A270*B270</f>
        <v>0</v>
      </c>
      <c r="C271" s="5"/>
      <c r="D271" s="5">
        <f>D270*E270</f>
        <v>0</v>
      </c>
      <c r="G271" s="5">
        <f>G270*H270</f>
        <v>0</v>
      </c>
      <c r="J271" s="5">
        <f>J270*K270</f>
        <v>0</v>
      </c>
      <c r="M271" s="5">
        <f>M270*N270</f>
        <v>0</v>
      </c>
      <c r="P271" s="5">
        <f>P270*Q270</f>
        <v>0</v>
      </c>
      <c r="S271" s="5">
        <f>S270*T270</f>
        <v>0</v>
      </c>
      <c r="V271" s="5">
        <f>V270*W270</f>
        <v>0</v>
      </c>
    </row>
    <row r="272" spans="1:34" x14ac:dyDescent="0.25">
      <c r="AA272" s="1">
        <f>AA270+AB270+AC270+AD270+AE270+AF270+AG270+AH270</f>
        <v>0</v>
      </c>
    </row>
    <row r="273" spans="1:26" x14ac:dyDescent="0.25">
      <c r="A273" s="5" t="s">
        <v>31</v>
      </c>
      <c r="B273" s="1" t="s">
        <v>25</v>
      </c>
      <c r="D273" s="5" t="s">
        <v>31</v>
      </c>
      <c r="E273" s="1" t="s">
        <v>25</v>
      </c>
      <c r="G273" s="5" t="s">
        <v>31</v>
      </c>
      <c r="H273" s="1" t="s">
        <v>25</v>
      </c>
      <c r="J273" s="5" t="s">
        <v>31</v>
      </c>
      <c r="K273" s="1" t="s">
        <v>25</v>
      </c>
      <c r="M273" s="5" t="s">
        <v>31</v>
      </c>
      <c r="N273" s="1" t="s">
        <v>25</v>
      </c>
      <c r="P273" s="5" t="s">
        <v>31</v>
      </c>
      <c r="Q273" s="1" t="s">
        <v>25</v>
      </c>
      <c r="S273" s="5" t="s">
        <v>31</v>
      </c>
      <c r="T273" s="1" t="s">
        <v>25</v>
      </c>
      <c r="V273" s="5" t="s">
        <v>31</v>
      </c>
      <c r="W273" s="1" t="s">
        <v>25</v>
      </c>
    </row>
    <row r="274" spans="1:26" x14ac:dyDescent="0.25">
      <c r="A274" s="14">
        <f>A56</f>
        <v>0</v>
      </c>
      <c r="B274" s="15">
        <f>C56</f>
        <v>0</v>
      </c>
      <c r="D274" s="1">
        <f>A274</f>
        <v>0</v>
      </c>
      <c r="E274" s="15">
        <f>E56</f>
        <v>0</v>
      </c>
      <c r="G274" s="1">
        <f>A274</f>
        <v>0</v>
      </c>
      <c r="H274" s="15">
        <f>G56</f>
        <v>0</v>
      </c>
      <c r="J274" s="1">
        <f>A274</f>
        <v>0</v>
      </c>
      <c r="K274" s="15">
        <f>I56</f>
        <v>0</v>
      </c>
      <c r="M274" s="1">
        <f>A274</f>
        <v>0</v>
      </c>
      <c r="N274" s="15">
        <f>K56</f>
        <v>0</v>
      </c>
      <c r="P274" s="1">
        <f>A274</f>
        <v>0</v>
      </c>
      <c r="Q274" s="15">
        <f>M56</f>
        <v>0</v>
      </c>
      <c r="S274" s="1">
        <f>A274</f>
        <v>0</v>
      </c>
      <c r="T274" s="15">
        <f>O56</f>
        <v>0</v>
      </c>
      <c r="V274" s="1">
        <f>A274</f>
        <v>0</v>
      </c>
      <c r="W274" s="15">
        <f>Q56</f>
        <v>0</v>
      </c>
    </row>
    <row r="275" spans="1:26" x14ac:dyDescent="0.25">
      <c r="A275" s="5">
        <f>A274*B274</f>
        <v>0</v>
      </c>
      <c r="D275" s="5">
        <f>D274*E274</f>
        <v>0</v>
      </c>
      <c r="G275" s="5">
        <f>G274*H274</f>
        <v>0</v>
      </c>
      <c r="J275" s="5">
        <f>J274*K274</f>
        <v>0</v>
      </c>
      <c r="M275" s="5">
        <f>M274*N274</f>
        <v>0</v>
      </c>
      <c r="P275" s="5">
        <f>P274*Q274</f>
        <v>0</v>
      </c>
      <c r="S275" s="5">
        <f>S274*T274</f>
        <v>0</v>
      </c>
      <c r="V275" s="5">
        <f>V274*W274</f>
        <v>0</v>
      </c>
    </row>
    <row r="276" spans="1:26" x14ac:dyDescent="0.25">
      <c r="A276" s="5"/>
      <c r="D276" s="5"/>
      <c r="G276" s="5"/>
      <c r="J276" s="5"/>
      <c r="M276" s="5"/>
      <c r="P276" s="5"/>
      <c r="S276" s="5"/>
      <c r="V276" s="5"/>
    </row>
    <row r="277" spans="1:26" x14ac:dyDescent="0.25">
      <c r="A277" s="5" t="s">
        <v>32</v>
      </c>
      <c r="B277" s="1" t="s">
        <v>25</v>
      </c>
      <c r="D277" s="5" t="s">
        <v>32</v>
      </c>
      <c r="E277" s="1" t="s">
        <v>25</v>
      </c>
      <c r="G277" s="5" t="s">
        <v>32</v>
      </c>
      <c r="H277" s="1" t="s">
        <v>25</v>
      </c>
      <c r="J277" s="5" t="s">
        <v>32</v>
      </c>
      <c r="K277" s="1" t="s">
        <v>25</v>
      </c>
      <c r="M277" s="5" t="s">
        <v>32</v>
      </c>
      <c r="N277" s="1" t="s">
        <v>25</v>
      </c>
      <c r="P277" s="5" t="s">
        <v>32</v>
      </c>
      <c r="Q277" s="1" t="s">
        <v>25</v>
      </c>
      <c r="S277" s="5" t="s">
        <v>32</v>
      </c>
      <c r="T277" s="1" t="s">
        <v>25</v>
      </c>
      <c r="V277" s="5" t="s">
        <v>32</v>
      </c>
      <c r="W277" s="1" t="s">
        <v>25</v>
      </c>
    </row>
    <row r="278" spans="1:26" x14ac:dyDescent="0.25">
      <c r="A278" s="14">
        <f>A59</f>
        <v>0</v>
      </c>
      <c r="B278" s="15">
        <f>C59</f>
        <v>0</v>
      </c>
      <c r="D278" s="1">
        <f>A278</f>
        <v>0</v>
      </c>
      <c r="E278" s="15">
        <f>E59</f>
        <v>0</v>
      </c>
      <c r="G278" s="1">
        <f>A278</f>
        <v>0</v>
      </c>
      <c r="H278" s="15">
        <f>G59</f>
        <v>0</v>
      </c>
      <c r="J278" s="1">
        <f>A278</f>
        <v>0</v>
      </c>
      <c r="K278" s="15">
        <f>I59</f>
        <v>0</v>
      </c>
      <c r="M278" s="1">
        <f>A278</f>
        <v>0</v>
      </c>
      <c r="N278" s="15">
        <f>K59</f>
        <v>0</v>
      </c>
      <c r="P278" s="1">
        <f>A278</f>
        <v>0</v>
      </c>
      <c r="Q278" s="15">
        <f>M59</f>
        <v>0</v>
      </c>
      <c r="S278" s="1">
        <f>A278</f>
        <v>0</v>
      </c>
      <c r="T278" s="15">
        <f>O59</f>
        <v>0</v>
      </c>
      <c r="V278" s="1">
        <f>A278</f>
        <v>0</v>
      </c>
      <c r="W278" s="15">
        <f>Q59</f>
        <v>0</v>
      </c>
    </row>
    <row r="279" spans="1:26" x14ac:dyDescent="0.25">
      <c r="A279" s="5">
        <f>A278*B278</f>
        <v>0</v>
      </c>
      <c r="D279" s="5">
        <f>D278*E278</f>
        <v>0</v>
      </c>
      <c r="G279" s="5">
        <f>G278*H278</f>
        <v>0</v>
      </c>
      <c r="J279" s="5">
        <f>J278*K278</f>
        <v>0</v>
      </c>
      <c r="M279" s="5">
        <f>M278*N278</f>
        <v>0</v>
      </c>
      <c r="P279" s="5">
        <f>P278*Q278</f>
        <v>0</v>
      </c>
      <c r="S279" s="5">
        <f>S278*T278</f>
        <v>0</v>
      </c>
      <c r="V279" s="5">
        <f>V278*W278</f>
        <v>0</v>
      </c>
    </row>
    <row r="280" spans="1:26" x14ac:dyDescent="0.25">
      <c r="A280" s="5"/>
      <c r="Z280" s="5"/>
    </row>
    <row r="281" spans="1:26" x14ac:dyDescent="0.25">
      <c r="A281" s="5" t="s">
        <v>33</v>
      </c>
      <c r="B281" s="1" t="s">
        <v>25</v>
      </c>
      <c r="D281" s="5" t="s">
        <v>33</v>
      </c>
      <c r="E281" s="1" t="s">
        <v>25</v>
      </c>
      <c r="G281" s="5" t="s">
        <v>33</v>
      </c>
      <c r="H281" s="1" t="s">
        <v>25</v>
      </c>
      <c r="J281" s="5" t="s">
        <v>33</v>
      </c>
      <c r="K281" s="1" t="s">
        <v>25</v>
      </c>
      <c r="M281" s="5" t="s">
        <v>33</v>
      </c>
      <c r="N281" s="1" t="s">
        <v>25</v>
      </c>
      <c r="P281" s="5" t="s">
        <v>33</v>
      </c>
      <c r="Q281" s="1" t="s">
        <v>25</v>
      </c>
      <c r="S281" s="5" t="s">
        <v>33</v>
      </c>
      <c r="T281" s="1" t="s">
        <v>25</v>
      </c>
      <c r="V281" s="5" t="s">
        <v>33</v>
      </c>
      <c r="W281" s="1" t="s">
        <v>25</v>
      </c>
    </row>
    <row r="282" spans="1:26" x14ac:dyDescent="0.25">
      <c r="A282" s="14">
        <f>A62</f>
        <v>0</v>
      </c>
      <c r="B282" s="15">
        <f>C62</f>
        <v>0</v>
      </c>
      <c r="D282" s="1">
        <f>A282</f>
        <v>0</v>
      </c>
      <c r="E282" s="15">
        <f>E62</f>
        <v>0</v>
      </c>
      <c r="G282" s="1">
        <f>A282</f>
        <v>0</v>
      </c>
      <c r="H282" s="15">
        <f>G62</f>
        <v>0</v>
      </c>
      <c r="J282" s="1">
        <f>A282</f>
        <v>0</v>
      </c>
      <c r="K282" s="15">
        <f>I62</f>
        <v>0</v>
      </c>
      <c r="M282" s="1">
        <f>A282</f>
        <v>0</v>
      </c>
      <c r="N282" s="15">
        <f>K62</f>
        <v>0</v>
      </c>
      <c r="P282" s="1">
        <f>A282</f>
        <v>0</v>
      </c>
      <c r="Q282" s="15">
        <f>M62</f>
        <v>0</v>
      </c>
      <c r="S282" s="1">
        <f>A282</f>
        <v>0</v>
      </c>
      <c r="T282" s="15">
        <f>O62</f>
        <v>0</v>
      </c>
      <c r="V282" s="1">
        <f>A282</f>
        <v>0</v>
      </c>
      <c r="W282" s="15">
        <f>Q62</f>
        <v>0</v>
      </c>
    </row>
    <row r="283" spans="1:26" x14ac:dyDescent="0.25">
      <c r="A283" s="5">
        <f>A282*B282</f>
        <v>0</v>
      </c>
      <c r="D283" s="5">
        <f>D282*E282</f>
        <v>0</v>
      </c>
      <c r="G283" s="5">
        <f>G282*H282</f>
        <v>0</v>
      </c>
      <c r="J283" s="5">
        <f>J282*K282</f>
        <v>0</v>
      </c>
      <c r="M283" s="5">
        <f>M282*N282</f>
        <v>0</v>
      </c>
      <c r="P283" s="5">
        <f>P282*Q282</f>
        <v>0</v>
      </c>
      <c r="S283" s="5">
        <f>S282*T282</f>
        <v>0</v>
      </c>
      <c r="V283" s="5">
        <f>V282*W282</f>
        <v>0</v>
      </c>
    </row>
    <row r="285" spans="1:26" x14ac:dyDescent="0.25">
      <c r="A285" s="1" t="s">
        <v>50</v>
      </c>
      <c r="B285" s="1" t="s">
        <v>42</v>
      </c>
      <c r="D285" s="1" t="s">
        <v>50</v>
      </c>
      <c r="E285" s="1" t="s">
        <v>42</v>
      </c>
      <c r="G285" s="1" t="s">
        <v>50</v>
      </c>
      <c r="H285" s="1" t="s">
        <v>42</v>
      </c>
      <c r="J285" s="1" t="s">
        <v>50</v>
      </c>
      <c r="K285" s="1" t="s">
        <v>42</v>
      </c>
      <c r="M285" s="1" t="s">
        <v>50</v>
      </c>
      <c r="N285" s="1" t="s">
        <v>42</v>
      </c>
      <c r="P285" s="1" t="s">
        <v>50</v>
      </c>
      <c r="Q285" s="1" t="s">
        <v>42</v>
      </c>
      <c r="S285" s="1" t="s">
        <v>50</v>
      </c>
      <c r="T285" s="1" t="s">
        <v>42</v>
      </c>
      <c r="V285" s="1" t="s">
        <v>50</v>
      </c>
      <c r="W285" s="1" t="s">
        <v>42</v>
      </c>
    </row>
    <row r="286" spans="1:26" x14ac:dyDescent="0.25">
      <c r="A286" s="1">
        <f>A4</f>
        <v>1</v>
      </c>
      <c r="B286" s="1">
        <f>(B270+B274+B278+B282)*20</f>
        <v>0</v>
      </c>
      <c r="D286" s="1">
        <f>A4</f>
        <v>1</v>
      </c>
      <c r="E286" s="1">
        <f>(E270+E274+E278+E282)*20</f>
        <v>0</v>
      </c>
      <c r="G286" s="1">
        <f>A4</f>
        <v>1</v>
      </c>
      <c r="H286" s="1">
        <f t="shared" ref="H286:W286" si="9">(H270+H274+H278+H282)*20</f>
        <v>0</v>
      </c>
      <c r="J286" s="1">
        <f>A4</f>
        <v>1</v>
      </c>
      <c r="K286" s="1">
        <f t="shared" si="9"/>
        <v>0</v>
      </c>
      <c r="M286" s="1">
        <f>A4</f>
        <v>1</v>
      </c>
      <c r="N286" s="1">
        <f t="shared" si="9"/>
        <v>0</v>
      </c>
      <c r="P286" s="1">
        <f>A4</f>
        <v>1</v>
      </c>
      <c r="Q286" s="1">
        <f t="shared" si="9"/>
        <v>0</v>
      </c>
      <c r="S286" s="1">
        <f>A4</f>
        <v>1</v>
      </c>
      <c r="T286" s="1">
        <f t="shared" si="9"/>
        <v>0</v>
      </c>
      <c r="V286" s="1">
        <f>A4</f>
        <v>1</v>
      </c>
      <c r="W286" s="1">
        <f t="shared" si="9"/>
        <v>0</v>
      </c>
    </row>
    <row r="287" spans="1:26" x14ac:dyDescent="0.25">
      <c r="A287" s="5">
        <f>A286*B286</f>
        <v>0</v>
      </c>
      <c r="D287" s="5">
        <f>D286*E286</f>
        <v>0</v>
      </c>
      <c r="G287" s="5">
        <f>G286*H286</f>
        <v>0</v>
      </c>
      <c r="J287" s="5">
        <f>J286*K286</f>
        <v>0</v>
      </c>
      <c r="M287" s="5">
        <f>M286*N286</f>
        <v>0</v>
      </c>
      <c r="P287" s="5">
        <f>P286*Q286</f>
        <v>0</v>
      </c>
      <c r="S287" s="5">
        <f>S286*T286</f>
        <v>0</v>
      </c>
      <c r="V287" s="5">
        <f>V286*W286</f>
        <v>0</v>
      </c>
    </row>
    <row r="289" spans="1:28" x14ac:dyDescent="0.25">
      <c r="A289" s="5" t="s">
        <v>45</v>
      </c>
      <c r="D289" s="5" t="s">
        <v>45</v>
      </c>
      <c r="G289" s="5" t="s">
        <v>45</v>
      </c>
      <c r="J289" s="5" t="s">
        <v>45</v>
      </c>
      <c r="M289" s="5" t="s">
        <v>45</v>
      </c>
      <c r="P289" s="5" t="s">
        <v>45</v>
      </c>
      <c r="S289" s="5" t="s">
        <v>45</v>
      </c>
      <c r="V289" s="5" t="s">
        <v>45</v>
      </c>
    </row>
    <row r="290" spans="1:28" x14ac:dyDescent="0.25">
      <c r="A290" s="5">
        <f>A271+A275+A287+A283+A279</f>
        <v>0</v>
      </c>
      <c r="D290" s="5">
        <f>D279+D283+D287+D275+D271</f>
        <v>0</v>
      </c>
      <c r="G290" s="5">
        <f>G279+G283+G287+G275+G271</f>
        <v>0</v>
      </c>
      <c r="J290" s="5">
        <f>J279+J283+J287+J275+J271</f>
        <v>0</v>
      </c>
      <c r="M290" s="5">
        <f>M279+M283+M287+M275+M271</f>
        <v>0</v>
      </c>
      <c r="P290" s="5">
        <f>P279+P283+P287+P275+P271</f>
        <v>0</v>
      </c>
      <c r="S290" s="5">
        <f>S279+S283+S287+S275+S271</f>
        <v>0</v>
      </c>
      <c r="V290" s="5">
        <f>V279+V283+V287+V275+V271</f>
        <v>0</v>
      </c>
    </row>
    <row r="291" spans="1:28" x14ac:dyDescent="0.25">
      <c r="A291" s="5"/>
      <c r="D291" s="5"/>
      <c r="G291" s="5"/>
      <c r="J291" s="5"/>
      <c r="M291" s="5"/>
      <c r="P291" s="5"/>
      <c r="S291" s="5"/>
      <c r="V291" s="5"/>
    </row>
    <row r="292" spans="1:28" x14ac:dyDescent="0.25">
      <c r="A292" s="5" t="s">
        <v>19</v>
      </c>
      <c r="D292" s="5" t="s">
        <v>19</v>
      </c>
      <c r="G292" s="5" t="s">
        <v>19</v>
      </c>
      <c r="J292" s="5" t="s">
        <v>19</v>
      </c>
      <c r="M292" s="5" t="s">
        <v>19</v>
      </c>
      <c r="P292" s="5" t="s">
        <v>19</v>
      </c>
      <c r="S292" s="5" t="s">
        <v>19</v>
      </c>
      <c r="V292" s="5" t="s">
        <v>19</v>
      </c>
    </row>
    <row r="293" spans="1:28" x14ac:dyDescent="0.25">
      <c r="A293" s="1">
        <v>5</v>
      </c>
      <c r="D293" s="1">
        <v>4</v>
      </c>
      <c r="G293" s="1">
        <f>M231</f>
        <v>0</v>
      </c>
      <c r="J293" s="1">
        <f>P231</f>
        <v>0</v>
      </c>
      <c r="M293" s="1">
        <f>S231</f>
        <v>0</v>
      </c>
      <c r="P293" s="1">
        <f>V231</f>
        <v>0</v>
      </c>
      <c r="S293" s="1">
        <f>Y231</f>
        <v>0</v>
      </c>
      <c r="V293" s="1">
        <f>AB231</f>
        <v>0</v>
      </c>
    </row>
    <row r="295" spans="1:28" x14ac:dyDescent="0.25">
      <c r="A295" s="1" t="s">
        <v>47</v>
      </c>
      <c r="D295" s="1" t="s">
        <v>47</v>
      </c>
      <c r="G295" s="1" t="s">
        <v>47</v>
      </c>
      <c r="J295" s="1" t="s">
        <v>47</v>
      </c>
      <c r="M295" s="1" t="s">
        <v>47</v>
      </c>
      <c r="P295" s="1" t="s">
        <v>47</v>
      </c>
      <c r="S295" s="1" t="s">
        <v>47</v>
      </c>
      <c r="V295" s="1" t="s">
        <v>47</v>
      </c>
    </row>
    <row r="296" spans="1:28" x14ac:dyDescent="0.25">
      <c r="A296" s="5">
        <f>A290*A293</f>
        <v>0</v>
      </c>
      <c r="D296" s="5">
        <f>D290*D293</f>
        <v>0</v>
      </c>
      <c r="G296" s="5">
        <f>G290*G293</f>
        <v>0</v>
      </c>
      <c r="J296" s="5">
        <f>J290*J293</f>
        <v>0</v>
      </c>
      <c r="M296" s="5">
        <f>M290*M293</f>
        <v>0</v>
      </c>
      <c r="P296" s="5">
        <f>P290*P293</f>
        <v>0</v>
      </c>
      <c r="S296" s="5">
        <f>S290*S293</f>
        <v>0</v>
      </c>
      <c r="V296" s="5">
        <f>V290*V293</f>
        <v>0</v>
      </c>
    </row>
    <row r="297" spans="1:28" x14ac:dyDescent="0.25">
      <c r="A297" s="5"/>
      <c r="D297" s="5"/>
      <c r="G297" s="5"/>
      <c r="J297" s="5"/>
      <c r="M297" s="5"/>
      <c r="P297" s="5"/>
      <c r="S297" s="5"/>
      <c r="V297" s="5"/>
    </row>
    <row r="298" spans="1:28" x14ac:dyDescent="0.25">
      <c r="A298" s="2" t="s">
        <v>48</v>
      </c>
      <c r="D298" s="5"/>
      <c r="G298" s="5"/>
      <c r="J298" s="5"/>
      <c r="M298" s="5"/>
      <c r="P298" s="5"/>
      <c r="S298" s="5"/>
      <c r="V298" s="5"/>
    </row>
    <row r="299" spans="1:28" x14ac:dyDescent="0.25">
      <c r="A299" s="4">
        <f>A296+D296+G296+J296+M296+P296+S296+V296</f>
        <v>0</v>
      </c>
      <c r="D299" s="5"/>
      <c r="G299" s="5"/>
      <c r="J299" s="5"/>
      <c r="M299" s="5"/>
      <c r="P299" s="5"/>
      <c r="S299" s="5"/>
      <c r="V299" s="5"/>
    </row>
    <row r="300" spans="1:28" x14ac:dyDescent="0.25">
      <c r="A300" s="5"/>
      <c r="D300" s="5"/>
      <c r="G300" s="5"/>
      <c r="J300" s="5"/>
      <c r="M300" s="5"/>
      <c r="P300" s="5"/>
      <c r="S300" s="5"/>
      <c r="V300" s="5"/>
    </row>
    <row r="301" spans="1:28" ht="39" x14ac:dyDescent="0.55000000000000004">
      <c r="A301" s="16" t="s">
        <v>52</v>
      </c>
      <c r="G301" s="5"/>
      <c r="J301" s="5"/>
      <c r="M301" s="5"/>
      <c r="P301" s="5"/>
      <c r="S301" s="5"/>
      <c r="V301" s="5"/>
      <c r="Y301" s="5"/>
      <c r="AB301" s="5"/>
    </row>
    <row r="302" spans="1:28" ht="29" x14ac:dyDescent="0.4">
      <c r="A302" s="10" t="s">
        <v>7</v>
      </c>
    </row>
    <row r="304" spans="1:28" x14ac:dyDescent="0.25">
      <c r="A304" s="2" t="s">
        <v>53</v>
      </c>
      <c r="C304" s="1" t="s">
        <v>54</v>
      </c>
    </row>
    <row r="305" spans="1:7" x14ac:dyDescent="0.25">
      <c r="A305" s="1" t="s">
        <v>55</v>
      </c>
      <c r="C305" s="1" t="s">
        <v>56</v>
      </c>
      <c r="E305" s="1" t="s">
        <v>57</v>
      </c>
      <c r="G305" s="1" t="s">
        <v>58</v>
      </c>
    </row>
    <row r="306" spans="1:7" x14ac:dyDescent="0.25">
      <c r="A306" s="1">
        <v>4</v>
      </c>
      <c r="C306" s="1">
        <f>A194+D194+G194+J194+M194+P194+S194+V194</f>
        <v>0</v>
      </c>
      <c r="E306" s="5">
        <f>E4</f>
        <v>100</v>
      </c>
      <c r="G306" s="5">
        <f>C306*A306*E306</f>
        <v>0</v>
      </c>
    </row>
    <row r="307" spans="1:7" x14ac:dyDescent="0.25">
      <c r="G307" s="5"/>
    </row>
    <row r="308" spans="1:7" x14ac:dyDescent="0.25">
      <c r="A308" s="1" t="s">
        <v>59</v>
      </c>
      <c r="C308" s="1" t="s">
        <v>18</v>
      </c>
      <c r="E308" s="1" t="s">
        <v>57</v>
      </c>
      <c r="G308" s="5" t="s">
        <v>58</v>
      </c>
    </row>
    <row r="309" spans="1:7" x14ac:dyDescent="0.25">
      <c r="A309" s="1">
        <v>0.5</v>
      </c>
      <c r="C309" s="1">
        <f>B187*A194+E187*D194+H187*G194+K187*J194+N187*M194+Q187*P194+T187*S194+W187*V194</f>
        <v>0</v>
      </c>
      <c r="E309" s="5">
        <f>C4</f>
        <v>50</v>
      </c>
      <c r="G309" s="5">
        <f>C309*A309*E309</f>
        <v>0</v>
      </c>
    </row>
    <row r="310" spans="1:7" x14ac:dyDescent="0.25">
      <c r="G310" s="5"/>
    </row>
    <row r="311" spans="1:7" x14ac:dyDescent="0.25">
      <c r="A311" s="1" t="s">
        <v>60</v>
      </c>
      <c r="C311" s="1" t="s">
        <v>18</v>
      </c>
      <c r="E311" s="1" t="s">
        <v>57</v>
      </c>
      <c r="G311" s="5" t="s">
        <v>58</v>
      </c>
    </row>
    <row r="312" spans="1:7" x14ac:dyDescent="0.25">
      <c r="A312" s="1">
        <v>0.5</v>
      </c>
      <c r="C312" s="1">
        <f>C309</f>
        <v>0</v>
      </c>
      <c r="E312" s="5">
        <f>E4</f>
        <v>100</v>
      </c>
      <c r="G312" s="5">
        <f>C312*A312*E312</f>
        <v>0</v>
      </c>
    </row>
    <row r="314" spans="1:7" x14ac:dyDescent="0.25">
      <c r="A314" s="1" t="s">
        <v>61</v>
      </c>
      <c r="C314" s="1" t="s">
        <v>62</v>
      </c>
      <c r="E314" s="1" t="s">
        <v>57</v>
      </c>
      <c r="G314" s="5" t="s">
        <v>58</v>
      </c>
    </row>
    <row r="315" spans="1:7" x14ac:dyDescent="0.25">
      <c r="A315" s="1">
        <v>0.25</v>
      </c>
      <c r="C315" s="14">
        <f>A24</f>
        <v>0</v>
      </c>
      <c r="E315" s="5">
        <f>C4</f>
        <v>50</v>
      </c>
      <c r="G315" s="5">
        <f>C315*A315*E315</f>
        <v>0</v>
      </c>
    </row>
    <row r="317" spans="1:7" x14ac:dyDescent="0.25">
      <c r="A317" s="1" t="s">
        <v>63</v>
      </c>
      <c r="C317" s="1" t="s">
        <v>62</v>
      </c>
      <c r="E317" s="1" t="s">
        <v>57</v>
      </c>
      <c r="G317" s="5" t="s">
        <v>58</v>
      </c>
    </row>
    <row r="318" spans="1:7" x14ac:dyDescent="0.25">
      <c r="A318" s="1">
        <v>0.25</v>
      </c>
      <c r="C318" s="1">
        <f>C315</f>
        <v>0</v>
      </c>
      <c r="E318" s="5">
        <v>0</v>
      </c>
      <c r="G318" s="5">
        <f>C318*A318*E318</f>
        <v>0</v>
      </c>
    </row>
    <row r="320" spans="1:7" x14ac:dyDescent="0.25">
      <c r="G320" s="1" t="s">
        <v>64</v>
      </c>
    </row>
    <row r="321" spans="1:7" x14ac:dyDescent="0.25">
      <c r="G321" s="4">
        <f>G306+G309+G312+G315+G318</f>
        <v>0</v>
      </c>
    </row>
    <row r="322" spans="1:7" ht="29" x14ac:dyDescent="0.4">
      <c r="A322" s="10" t="s">
        <v>65</v>
      </c>
    </row>
    <row r="324" spans="1:7" x14ac:dyDescent="0.25">
      <c r="A324" s="2" t="s">
        <v>53</v>
      </c>
    </row>
    <row r="325" spans="1:7" x14ac:dyDescent="0.25">
      <c r="A325" s="1" t="s">
        <v>55</v>
      </c>
      <c r="C325" s="1" t="s">
        <v>56</v>
      </c>
      <c r="E325" s="1" t="s">
        <v>57</v>
      </c>
      <c r="G325" s="1" t="s">
        <v>58</v>
      </c>
    </row>
    <row r="326" spans="1:7" x14ac:dyDescent="0.25">
      <c r="A326" s="1">
        <v>8</v>
      </c>
      <c r="C326" s="1">
        <v>1</v>
      </c>
      <c r="E326" s="5">
        <f>E4</f>
        <v>100</v>
      </c>
      <c r="G326" s="5">
        <f>C326*A326*E326</f>
        <v>800</v>
      </c>
    </row>
    <row r="327" spans="1:7" x14ac:dyDescent="0.25">
      <c r="E327" s="5"/>
      <c r="G327" s="5"/>
    </row>
    <row r="328" spans="1:7" x14ac:dyDescent="0.25">
      <c r="A328" s="1" t="s">
        <v>66</v>
      </c>
      <c r="C328" s="1" t="s">
        <v>67</v>
      </c>
      <c r="E328" s="5" t="s">
        <v>57</v>
      </c>
      <c r="G328" s="5" t="s">
        <v>58</v>
      </c>
    </row>
    <row r="329" spans="1:7" x14ac:dyDescent="0.25">
      <c r="A329" s="1">
        <v>1</v>
      </c>
      <c r="C329" s="1">
        <f>Y194</f>
        <v>0</v>
      </c>
      <c r="E329" s="5">
        <f>C4</f>
        <v>50</v>
      </c>
      <c r="G329" s="5">
        <f>A329*C329*E329</f>
        <v>0</v>
      </c>
    </row>
    <row r="331" spans="1:7" x14ac:dyDescent="0.25">
      <c r="A331" s="1" t="s">
        <v>59</v>
      </c>
      <c r="C331" s="1" t="s">
        <v>68</v>
      </c>
      <c r="E331" s="1" t="s">
        <v>57</v>
      </c>
      <c r="G331" s="5" t="s">
        <v>58</v>
      </c>
    </row>
    <row r="332" spans="1:7" x14ac:dyDescent="0.25">
      <c r="A332" s="1">
        <v>0.5</v>
      </c>
      <c r="C332" s="1">
        <f>B221</f>
        <v>0</v>
      </c>
      <c r="E332" s="5">
        <f>C4</f>
        <v>50</v>
      </c>
      <c r="G332" s="5">
        <f>C332*A332*E332</f>
        <v>0</v>
      </c>
    </row>
    <row r="333" spans="1:7" x14ac:dyDescent="0.25">
      <c r="G333" s="5"/>
    </row>
    <row r="334" spans="1:7" x14ac:dyDescent="0.25">
      <c r="A334" s="1" t="s">
        <v>60</v>
      </c>
      <c r="C334" s="1" t="s">
        <v>18</v>
      </c>
      <c r="E334" s="1" t="s">
        <v>57</v>
      </c>
      <c r="G334" s="5" t="s">
        <v>58</v>
      </c>
    </row>
    <row r="335" spans="1:7" x14ac:dyDescent="0.25">
      <c r="A335" s="1">
        <v>0.5</v>
      </c>
      <c r="C335" s="1">
        <f>C332</f>
        <v>0</v>
      </c>
      <c r="E335" s="5">
        <f>E4</f>
        <v>100</v>
      </c>
      <c r="G335" s="5">
        <f>C335*A335*E335</f>
        <v>0</v>
      </c>
    </row>
    <row r="337" spans="1:7" x14ac:dyDescent="0.25">
      <c r="A337" s="1" t="s">
        <v>61</v>
      </c>
      <c r="C337" s="1" t="s">
        <v>62</v>
      </c>
      <c r="E337" s="1" t="s">
        <v>57</v>
      </c>
      <c r="G337" s="5" t="s">
        <v>58</v>
      </c>
    </row>
    <row r="338" spans="1:7" x14ac:dyDescent="0.25">
      <c r="A338" s="1">
        <v>0.25</v>
      </c>
      <c r="C338" s="1">
        <f>C315</f>
        <v>0</v>
      </c>
      <c r="E338" s="5">
        <f>C4</f>
        <v>50</v>
      </c>
      <c r="G338" s="5">
        <f>C338*A338*E338</f>
        <v>0</v>
      </c>
    </row>
    <row r="340" spans="1:7" x14ac:dyDescent="0.25">
      <c r="A340" s="1" t="s">
        <v>63</v>
      </c>
      <c r="C340" s="1" t="s">
        <v>62</v>
      </c>
      <c r="E340" s="1" t="s">
        <v>57</v>
      </c>
      <c r="G340" s="5" t="s">
        <v>58</v>
      </c>
    </row>
    <row r="341" spans="1:7" x14ac:dyDescent="0.25">
      <c r="A341" s="1">
        <v>0.25</v>
      </c>
      <c r="C341" s="1">
        <f>C315</f>
        <v>0</v>
      </c>
      <c r="E341" s="5">
        <v>0</v>
      </c>
      <c r="G341" s="5">
        <f>C341*A341*E341</f>
        <v>0</v>
      </c>
    </row>
    <row r="343" spans="1:7" x14ac:dyDescent="0.25">
      <c r="G343" s="1" t="s">
        <v>64</v>
      </c>
    </row>
    <row r="344" spans="1:7" x14ac:dyDescent="0.25">
      <c r="G344" s="4">
        <f>G326+G332+G335+G338+G341+G329</f>
        <v>800</v>
      </c>
    </row>
    <row r="346" spans="1:7" ht="29" x14ac:dyDescent="0.4">
      <c r="A346" s="10" t="s">
        <v>22</v>
      </c>
    </row>
    <row r="348" spans="1:7" x14ac:dyDescent="0.25">
      <c r="A348" s="2" t="s">
        <v>53</v>
      </c>
    </row>
    <row r="349" spans="1:7" x14ac:dyDescent="0.25">
      <c r="A349" s="1" t="s">
        <v>69</v>
      </c>
      <c r="C349" s="1" t="s">
        <v>70</v>
      </c>
      <c r="E349" s="1" t="s">
        <v>57</v>
      </c>
      <c r="G349" s="1" t="s">
        <v>58</v>
      </c>
    </row>
    <row r="350" spans="1:7" x14ac:dyDescent="0.25">
      <c r="A350" s="1">
        <v>0.5</v>
      </c>
      <c r="C350" s="1">
        <f>C315</f>
        <v>0</v>
      </c>
      <c r="E350" s="5">
        <f>E4</f>
        <v>100</v>
      </c>
      <c r="G350" s="5">
        <f>C350*A350*E350</f>
        <v>0</v>
      </c>
    </row>
    <row r="351" spans="1:7" x14ac:dyDescent="0.25">
      <c r="E351" s="5"/>
      <c r="G351" s="5"/>
    </row>
    <row r="352" spans="1:7" x14ac:dyDescent="0.25">
      <c r="A352" s="1" t="s">
        <v>71</v>
      </c>
      <c r="C352" s="1" t="s">
        <v>70</v>
      </c>
      <c r="E352" s="5" t="s">
        <v>57</v>
      </c>
      <c r="G352" s="5" t="s">
        <v>58</v>
      </c>
    </row>
    <row r="353" spans="1:7" x14ac:dyDescent="0.25">
      <c r="A353" s="1">
        <v>0.5</v>
      </c>
      <c r="C353" s="1">
        <f>C350</f>
        <v>0</v>
      </c>
      <c r="E353" s="5">
        <f>E4</f>
        <v>100</v>
      </c>
      <c r="G353" s="5">
        <f>A353*C353*E353</f>
        <v>0</v>
      </c>
    </row>
    <row r="355" spans="1:7" x14ac:dyDescent="0.25">
      <c r="A355" s="1" t="s">
        <v>72</v>
      </c>
      <c r="C355" s="1" t="s">
        <v>73</v>
      </c>
      <c r="E355" s="1" t="s">
        <v>57</v>
      </c>
      <c r="G355" s="5" t="s">
        <v>58</v>
      </c>
    </row>
    <row r="356" spans="1:7" x14ac:dyDescent="0.25">
      <c r="A356" s="1">
        <v>0.5</v>
      </c>
      <c r="C356" s="1">
        <f>C353</f>
        <v>0</v>
      </c>
      <c r="E356" s="5">
        <f>E4</f>
        <v>100</v>
      </c>
      <c r="G356" s="5">
        <f>C356*A356*E356</f>
        <v>0</v>
      </c>
    </row>
    <row r="357" spans="1:7" x14ac:dyDescent="0.25">
      <c r="G357" s="5"/>
    </row>
    <row r="358" spans="1:7" x14ac:dyDescent="0.25">
      <c r="G358" s="1" t="s">
        <v>64</v>
      </c>
    </row>
    <row r="359" spans="1:7" x14ac:dyDescent="0.25">
      <c r="G359" s="4">
        <f>G350+G353+G356</f>
        <v>0</v>
      </c>
    </row>
    <row r="361" spans="1:7" ht="29" x14ac:dyDescent="0.4">
      <c r="A361" s="10" t="s">
        <v>29</v>
      </c>
    </row>
    <row r="363" spans="1:7" x14ac:dyDescent="0.25">
      <c r="A363" s="2" t="s">
        <v>53</v>
      </c>
    </row>
    <row r="364" spans="1:7" x14ac:dyDescent="0.25">
      <c r="A364" s="1" t="s">
        <v>74</v>
      </c>
      <c r="C364" s="1" t="s">
        <v>75</v>
      </c>
      <c r="E364" s="1" t="s">
        <v>57</v>
      </c>
      <c r="G364" s="1" t="s">
        <v>58</v>
      </c>
    </row>
    <row r="365" spans="1:7" x14ac:dyDescent="0.25">
      <c r="A365" s="1">
        <v>0.75</v>
      </c>
      <c r="C365" s="1">
        <f>AA272</f>
        <v>0</v>
      </c>
      <c r="E365" s="5">
        <f>C4</f>
        <v>50</v>
      </c>
      <c r="G365" s="5">
        <f>C365*A365*E365</f>
        <v>0</v>
      </c>
    </row>
    <row r="366" spans="1:7" x14ac:dyDescent="0.25">
      <c r="E366" s="5"/>
      <c r="G366" s="5"/>
    </row>
    <row r="367" spans="1:7" x14ac:dyDescent="0.25">
      <c r="G367" s="1" t="s">
        <v>64</v>
      </c>
    </row>
    <row r="368" spans="1:7" x14ac:dyDescent="0.25">
      <c r="G368" s="4">
        <f>G365</f>
        <v>0</v>
      </c>
    </row>
    <row r="371" spans="1:9" ht="29" x14ac:dyDescent="0.4">
      <c r="A371" s="10" t="s">
        <v>76</v>
      </c>
    </row>
    <row r="373" spans="1:9" x14ac:dyDescent="0.25">
      <c r="A373" s="1" t="s">
        <v>7</v>
      </c>
      <c r="C373" s="1" t="s">
        <v>21</v>
      </c>
      <c r="E373" s="1" t="s">
        <v>22</v>
      </c>
      <c r="G373" s="1" t="s">
        <v>29</v>
      </c>
    </row>
    <row r="374" spans="1:9" x14ac:dyDescent="0.25">
      <c r="A374" s="5">
        <f>A200+G321</f>
        <v>0</v>
      </c>
      <c r="C374" s="5">
        <f>A225+G344</f>
        <v>840</v>
      </c>
      <c r="E374" s="5">
        <f>A262+G359</f>
        <v>0</v>
      </c>
      <c r="G374" s="5">
        <f>A299+G368</f>
        <v>0</v>
      </c>
    </row>
    <row r="377" spans="1:9" ht="39" x14ac:dyDescent="0.55000000000000004">
      <c r="A377" s="16" t="s">
        <v>77</v>
      </c>
    </row>
    <row r="379" spans="1:9" ht="36" x14ac:dyDescent="0.5">
      <c r="A379" s="13" t="s">
        <v>78</v>
      </c>
    </row>
    <row r="381" spans="1:9" ht="29" x14ac:dyDescent="0.4">
      <c r="A381" s="10" t="s">
        <v>7</v>
      </c>
    </row>
    <row r="383" spans="1:9" x14ac:dyDescent="0.25">
      <c r="A383" s="2" t="s">
        <v>53</v>
      </c>
      <c r="C383" s="1" t="s">
        <v>54</v>
      </c>
    </row>
    <row r="384" spans="1:9" x14ac:dyDescent="0.25">
      <c r="A384" s="1" t="s">
        <v>79</v>
      </c>
      <c r="C384" s="1" t="s">
        <v>80</v>
      </c>
      <c r="E384" s="1" t="s">
        <v>57</v>
      </c>
      <c r="I384" s="1" t="s">
        <v>58</v>
      </c>
    </row>
    <row r="385" spans="1:13" x14ac:dyDescent="0.25">
      <c r="A385" s="1">
        <v>1</v>
      </c>
      <c r="C385" s="1">
        <v>12</v>
      </c>
      <c r="E385" s="5">
        <f>G4</f>
        <v>50</v>
      </c>
      <c r="I385" s="5">
        <f>C385*A385*E385</f>
        <v>600</v>
      </c>
    </row>
    <row r="386" spans="1:13" x14ac:dyDescent="0.25">
      <c r="I386" s="5"/>
    </row>
    <row r="387" spans="1:13" x14ac:dyDescent="0.25">
      <c r="A387" s="1" t="s">
        <v>81</v>
      </c>
      <c r="E387" s="1" t="s">
        <v>57</v>
      </c>
      <c r="I387" s="5" t="s">
        <v>58</v>
      </c>
    </row>
    <row r="388" spans="1:13" x14ac:dyDescent="0.25">
      <c r="A388" s="1">
        <v>2</v>
      </c>
      <c r="E388" s="5">
        <f>G4</f>
        <v>50</v>
      </c>
      <c r="I388" s="5">
        <f>A388*E388</f>
        <v>100</v>
      </c>
    </row>
    <row r="389" spans="1:13" x14ac:dyDescent="0.25">
      <c r="E389" s="5"/>
      <c r="I389" s="5"/>
    </row>
    <row r="390" spans="1:13" x14ac:dyDescent="0.25">
      <c r="I390" s="1" t="s">
        <v>82</v>
      </c>
      <c r="L390" s="1" t="s">
        <v>83</v>
      </c>
    </row>
    <row r="391" spans="1:13" x14ac:dyDescent="0.25">
      <c r="I391" s="4">
        <f>I385+I388</f>
        <v>700</v>
      </c>
      <c r="L391" s="5">
        <f>I391*20</f>
        <v>14000</v>
      </c>
    </row>
    <row r="392" spans="1:13" ht="29" x14ac:dyDescent="0.4">
      <c r="A392" s="10" t="s">
        <v>65</v>
      </c>
    </row>
    <row r="394" spans="1:13" x14ac:dyDescent="0.25">
      <c r="A394" s="2" t="s">
        <v>53</v>
      </c>
      <c r="C394" s="1" t="s">
        <v>54</v>
      </c>
    </row>
    <row r="395" spans="1:13" x14ac:dyDescent="0.25">
      <c r="A395" s="1" t="s">
        <v>79</v>
      </c>
      <c r="C395" s="1" t="s">
        <v>80</v>
      </c>
      <c r="E395" s="1" t="s">
        <v>57</v>
      </c>
      <c r="I395" s="1" t="s">
        <v>58</v>
      </c>
    </row>
    <row r="396" spans="1:13" x14ac:dyDescent="0.25">
      <c r="A396" s="1">
        <v>0</v>
      </c>
      <c r="C396" s="1">
        <v>12</v>
      </c>
      <c r="E396" s="5">
        <f>G4</f>
        <v>50</v>
      </c>
      <c r="I396" s="5">
        <f>C396*A396*E396</f>
        <v>0</v>
      </c>
    </row>
    <row r="397" spans="1:13" x14ac:dyDescent="0.25">
      <c r="I397" s="5"/>
    </row>
    <row r="398" spans="1:13" x14ac:dyDescent="0.25">
      <c r="A398" s="1" t="s">
        <v>81</v>
      </c>
      <c r="E398" s="1" t="s">
        <v>57</v>
      </c>
      <c r="I398" s="5" t="s">
        <v>58</v>
      </c>
    </row>
    <row r="399" spans="1:13" x14ac:dyDescent="0.25">
      <c r="A399" s="1">
        <v>2</v>
      </c>
      <c r="E399" s="5">
        <f>G4</f>
        <v>50</v>
      </c>
      <c r="I399" s="5">
        <f>A399*E399</f>
        <v>100</v>
      </c>
      <c r="M399" s="11"/>
    </row>
    <row r="401" spans="1:12" x14ac:dyDescent="0.25">
      <c r="I401" s="1" t="s">
        <v>82</v>
      </c>
      <c r="L401" s="1" t="s">
        <v>83</v>
      </c>
    </row>
    <row r="402" spans="1:12" x14ac:dyDescent="0.25">
      <c r="I402" s="4">
        <f>I396+I399</f>
        <v>100</v>
      </c>
      <c r="L402" s="5">
        <f>I402*20</f>
        <v>2000</v>
      </c>
    </row>
    <row r="403" spans="1:12" ht="29" x14ac:dyDescent="0.4">
      <c r="A403" s="10" t="s">
        <v>22</v>
      </c>
    </row>
    <row r="405" spans="1:12" x14ac:dyDescent="0.25">
      <c r="A405" s="2" t="s">
        <v>84</v>
      </c>
      <c r="C405" s="1" t="s">
        <v>54</v>
      </c>
    </row>
    <row r="406" spans="1:12" x14ac:dyDescent="0.25">
      <c r="A406" s="1" t="s">
        <v>79</v>
      </c>
      <c r="C406" s="1" t="s">
        <v>85</v>
      </c>
      <c r="E406" s="1" t="s">
        <v>80</v>
      </c>
      <c r="G406" s="1" t="s">
        <v>57</v>
      </c>
      <c r="I406" s="1" t="s">
        <v>58</v>
      </c>
    </row>
    <row r="407" spans="1:12" x14ac:dyDescent="0.25">
      <c r="A407" s="1">
        <v>8.3333332999999996E-2</v>
      </c>
      <c r="C407" s="1">
        <f>C350</f>
        <v>0</v>
      </c>
      <c r="E407" s="1">
        <v>12</v>
      </c>
      <c r="G407" s="5">
        <f>G4</f>
        <v>50</v>
      </c>
      <c r="I407" s="5">
        <f>A407*C407*E407*G407</f>
        <v>0</v>
      </c>
    </row>
    <row r="408" spans="1:12" x14ac:dyDescent="0.25">
      <c r="I408" s="5"/>
    </row>
    <row r="409" spans="1:12" x14ac:dyDescent="0.25">
      <c r="A409" s="1" t="s">
        <v>81</v>
      </c>
      <c r="G409" s="1" t="s">
        <v>57</v>
      </c>
      <c r="I409" s="5" t="s">
        <v>58</v>
      </c>
    </row>
    <row r="410" spans="1:12" x14ac:dyDescent="0.25">
      <c r="A410" s="1">
        <v>2</v>
      </c>
      <c r="G410" s="5">
        <f>G4</f>
        <v>50</v>
      </c>
      <c r="I410" s="5">
        <f>A410*G410</f>
        <v>100</v>
      </c>
    </row>
    <row r="412" spans="1:12" x14ac:dyDescent="0.25">
      <c r="I412" s="1" t="s">
        <v>82</v>
      </c>
      <c r="L412" s="1" t="s">
        <v>83</v>
      </c>
    </row>
    <row r="413" spans="1:12" x14ac:dyDescent="0.25">
      <c r="I413" s="4">
        <f>I407+I410</f>
        <v>100</v>
      </c>
      <c r="L413" s="5">
        <f>I413*20</f>
        <v>2000</v>
      </c>
    </row>
    <row r="414" spans="1:12" ht="29" x14ac:dyDescent="0.4">
      <c r="A414" s="10" t="s">
        <v>29</v>
      </c>
    </row>
    <row r="416" spans="1:12" x14ac:dyDescent="0.25">
      <c r="A416" s="2" t="s">
        <v>84</v>
      </c>
      <c r="C416" s="1" t="s">
        <v>54</v>
      </c>
    </row>
    <row r="417" spans="1:12" x14ac:dyDescent="0.25">
      <c r="A417" s="1" t="s">
        <v>79</v>
      </c>
      <c r="C417" s="1" t="s">
        <v>85</v>
      </c>
      <c r="E417" s="1" t="s">
        <v>80</v>
      </c>
      <c r="G417" s="1" t="s">
        <v>57</v>
      </c>
      <c r="I417" s="1" t="s">
        <v>58</v>
      </c>
    </row>
    <row r="418" spans="1:12" x14ac:dyDescent="0.25">
      <c r="A418" s="1">
        <v>4.1666665999999998E-2</v>
      </c>
      <c r="C418" s="1">
        <f>C365</f>
        <v>0</v>
      </c>
      <c r="E418" s="1">
        <v>12</v>
      </c>
      <c r="G418" s="5">
        <f>G4</f>
        <v>50</v>
      </c>
      <c r="I418" s="5">
        <f>A418*C418*E418*G418</f>
        <v>0</v>
      </c>
    </row>
    <row r="419" spans="1:12" x14ac:dyDescent="0.25">
      <c r="I419" s="5"/>
    </row>
    <row r="420" spans="1:12" x14ac:dyDescent="0.25">
      <c r="A420" s="1" t="s">
        <v>81</v>
      </c>
      <c r="G420" s="1" t="s">
        <v>57</v>
      </c>
      <c r="I420" s="5" t="s">
        <v>58</v>
      </c>
    </row>
    <row r="421" spans="1:12" x14ac:dyDescent="0.25">
      <c r="A421" s="1">
        <v>2</v>
      </c>
      <c r="G421" s="5">
        <f>G4</f>
        <v>50</v>
      </c>
      <c r="I421" s="5">
        <f>A421*G421</f>
        <v>100</v>
      </c>
    </row>
    <row r="423" spans="1:12" x14ac:dyDescent="0.25">
      <c r="I423" s="1" t="s">
        <v>82</v>
      </c>
      <c r="L423" s="1" t="s">
        <v>83</v>
      </c>
    </row>
    <row r="424" spans="1:12" x14ac:dyDescent="0.25">
      <c r="I424" s="4">
        <f>I418+I421</f>
        <v>100</v>
      </c>
      <c r="L424" s="5">
        <f>I424*20</f>
        <v>2000</v>
      </c>
    </row>
    <row r="426" spans="1:12" ht="36" x14ac:dyDescent="0.5">
      <c r="A426" s="13" t="s">
        <v>86</v>
      </c>
    </row>
    <row r="428" spans="1:12" ht="29" x14ac:dyDescent="0.4">
      <c r="A428" s="10" t="s">
        <v>7</v>
      </c>
    </row>
    <row r="430" spans="1:12" x14ac:dyDescent="0.25">
      <c r="C430" s="1" t="s">
        <v>87</v>
      </c>
      <c r="E430" s="1" t="s">
        <v>57</v>
      </c>
      <c r="G430" s="1" t="s">
        <v>88</v>
      </c>
      <c r="I430" s="1" t="s">
        <v>85</v>
      </c>
      <c r="K430" s="1" t="s">
        <v>58</v>
      </c>
    </row>
    <row r="432" spans="1:12" x14ac:dyDescent="0.25">
      <c r="A432" s="2" t="s">
        <v>89</v>
      </c>
      <c r="C432" s="1">
        <v>1</v>
      </c>
      <c r="E432" s="5">
        <f>E4</f>
        <v>100</v>
      </c>
      <c r="G432" s="1">
        <f>A170</f>
        <v>0</v>
      </c>
      <c r="I432" s="1">
        <f>A194</f>
        <v>0</v>
      </c>
      <c r="K432" s="5">
        <f>(C432*E432+G432)*I432</f>
        <v>0</v>
      </c>
    </row>
    <row r="433" spans="1:15" x14ac:dyDescent="0.25">
      <c r="K433" s="5"/>
    </row>
    <row r="434" spans="1:15" x14ac:dyDescent="0.25">
      <c r="A434" s="2" t="s">
        <v>90</v>
      </c>
      <c r="C434" s="1">
        <v>1</v>
      </c>
      <c r="E434" s="5">
        <f>E4</f>
        <v>100</v>
      </c>
      <c r="G434" s="1">
        <f>D170</f>
        <v>0</v>
      </c>
      <c r="I434" s="1">
        <f>D194</f>
        <v>0</v>
      </c>
      <c r="K434" s="5">
        <f>(C434*E434+G434)*I434</f>
        <v>0</v>
      </c>
    </row>
    <row r="435" spans="1:15" x14ac:dyDescent="0.25">
      <c r="A435" s="2"/>
      <c r="E435" s="5"/>
      <c r="K435" s="5"/>
    </row>
    <row r="436" spans="1:15" x14ac:dyDescent="0.25">
      <c r="A436" s="2" t="s">
        <v>91</v>
      </c>
      <c r="C436" s="1">
        <v>1</v>
      </c>
      <c r="E436" s="5">
        <f>E4</f>
        <v>100</v>
      </c>
      <c r="G436" s="1">
        <f>G170</f>
        <v>0</v>
      </c>
      <c r="I436" s="1">
        <f>G194</f>
        <v>0</v>
      </c>
      <c r="K436" s="5">
        <f>(C436*E436+G436)*I436</f>
        <v>0</v>
      </c>
    </row>
    <row r="437" spans="1:15" x14ac:dyDescent="0.25">
      <c r="A437" s="2"/>
      <c r="E437" s="5"/>
      <c r="K437" s="5"/>
    </row>
    <row r="438" spans="1:15" x14ac:dyDescent="0.25">
      <c r="A438" s="2" t="s">
        <v>92</v>
      </c>
      <c r="C438" s="1">
        <v>1</v>
      </c>
      <c r="E438" s="5">
        <f>E4</f>
        <v>100</v>
      </c>
      <c r="G438" s="1">
        <f>J170</f>
        <v>0</v>
      </c>
      <c r="I438" s="1">
        <f>J194</f>
        <v>0</v>
      </c>
      <c r="K438" s="5">
        <f t="shared" ref="K438:K446" si="10">(C438*E438+G438)*I438</f>
        <v>0</v>
      </c>
    </row>
    <row r="439" spans="1:15" x14ac:dyDescent="0.25">
      <c r="A439" s="2"/>
      <c r="E439" s="5"/>
      <c r="K439" s="5"/>
    </row>
    <row r="440" spans="1:15" x14ac:dyDescent="0.25">
      <c r="A440" s="2" t="s">
        <v>93</v>
      </c>
      <c r="C440" s="1">
        <v>1</v>
      </c>
      <c r="E440" s="5">
        <f>E4</f>
        <v>100</v>
      </c>
      <c r="G440" s="1">
        <f>M170</f>
        <v>0</v>
      </c>
      <c r="I440" s="1">
        <f>M194</f>
        <v>0</v>
      </c>
      <c r="K440" s="5">
        <f t="shared" si="10"/>
        <v>0</v>
      </c>
    </row>
    <row r="441" spans="1:15" x14ac:dyDescent="0.25">
      <c r="E441" s="5"/>
      <c r="K441" s="5"/>
    </row>
    <row r="442" spans="1:15" x14ac:dyDescent="0.25">
      <c r="A442" s="2" t="s">
        <v>94</v>
      </c>
      <c r="C442" s="1">
        <v>1</v>
      </c>
      <c r="E442" s="5">
        <f>E4</f>
        <v>100</v>
      </c>
      <c r="G442" s="1">
        <f>P170</f>
        <v>0</v>
      </c>
      <c r="I442" s="1">
        <f>P194</f>
        <v>0</v>
      </c>
      <c r="K442" s="5">
        <f t="shared" si="10"/>
        <v>0</v>
      </c>
    </row>
    <row r="443" spans="1:15" x14ac:dyDescent="0.25">
      <c r="A443" s="2"/>
      <c r="E443" s="5"/>
      <c r="K443" s="5"/>
    </row>
    <row r="444" spans="1:15" x14ac:dyDescent="0.25">
      <c r="A444" s="2" t="s">
        <v>95</v>
      </c>
      <c r="C444" s="1">
        <v>1</v>
      </c>
      <c r="E444" s="5">
        <f>E4</f>
        <v>100</v>
      </c>
      <c r="G444" s="1">
        <f>S170</f>
        <v>0</v>
      </c>
      <c r="I444" s="1">
        <f>S194</f>
        <v>0</v>
      </c>
      <c r="K444" s="5">
        <f t="shared" si="10"/>
        <v>0</v>
      </c>
    </row>
    <row r="445" spans="1:15" x14ac:dyDescent="0.25">
      <c r="A445" s="2"/>
      <c r="E445" s="5"/>
      <c r="K445" s="5"/>
    </row>
    <row r="446" spans="1:15" x14ac:dyDescent="0.25">
      <c r="A446" s="2" t="s">
        <v>96</v>
      </c>
      <c r="C446" s="1">
        <v>1</v>
      </c>
      <c r="E446" s="5">
        <f>E4</f>
        <v>100</v>
      </c>
      <c r="G446" s="1">
        <f>V170</f>
        <v>0</v>
      </c>
      <c r="I446" s="1">
        <f>V194</f>
        <v>0</v>
      </c>
      <c r="K446" s="5">
        <f t="shared" si="10"/>
        <v>0</v>
      </c>
    </row>
    <row r="447" spans="1:15" x14ac:dyDescent="0.25">
      <c r="K447" s="5"/>
      <c r="M447" s="1" t="s">
        <v>97</v>
      </c>
      <c r="O447" s="1" t="s">
        <v>83</v>
      </c>
    </row>
    <row r="448" spans="1:15" x14ac:dyDescent="0.25">
      <c r="K448" s="4">
        <f>K434+K432+K436+K438+K440+K442+K444+K446</f>
        <v>0</v>
      </c>
      <c r="M448" s="1">
        <v>10</v>
      </c>
      <c r="O448" s="5">
        <f>K448*2</f>
        <v>0</v>
      </c>
    </row>
    <row r="449" spans="1:15" x14ac:dyDescent="0.25">
      <c r="K449" s="5"/>
    </row>
    <row r="450" spans="1:15" ht="29" x14ac:dyDescent="0.4">
      <c r="A450" s="10" t="s">
        <v>65</v>
      </c>
    </row>
    <row r="452" spans="1:15" x14ac:dyDescent="0.25">
      <c r="C452" s="1" t="s">
        <v>87</v>
      </c>
      <c r="E452" s="1" t="s">
        <v>57</v>
      </c>
      <c r="G452" s="1" t="s">
        <v>88</v>
      </c>
      <c r="I452" s="1" t="s">
        <v>85</v>
      </c>
      <c r="K452" s="1" t="s">
        <v>58</v>
      </c>
    </row>
    <row r="453" spans="1:15" x14ac:dyDescent="0.25">
      <c r="M453" s="1" t="s">
        <v>97</v>
      </c>
      <c r="O453" s="1" t="s">
        <v>83</v>
      </c>
    </row>
    <row r="454" spans="1:15" x14ac:dyDescent="0.25">
      <c r="A454" s="2" t="s">
        <v>98</v>
      </c>
      <c r="C454" s="1">
        <v>8</v>
      </c>
      <c r="E454" s="5">
        <f>E4</f>
        <v>100</v>
      </c>
      <c r="G454" s="1">
        <f>A208</f>
        <v>0</v>
      </c>
      <c r="I454" s="1">
        <v>1</v>
      </c>
      <c r="K454" s="4">
        <f>(C454*E454+G454)*I454</f>
        <v>800</v>
      </c>
      <c r="M454" s="1">
        <v>10</v>
      </c>
      <c r="O454" s="5">
        <f>K454*2</f>
        <v>1600</v>
      </c>
    </row>
    <row r="455" spans="1:15" x14ac:dyDescent="0.25">
      <c r="I455" s="5"/>
    </row>
    <row r="456" spans="1:15" ht="29" x14ac:dyDescent="0.4">
      <c r="A456" s="10" t="s">
        <v>22</v>
      </c>
    </row>
    <row r="458" spans="1:15" x14ac:dyDescent="0.25">
      <c r="A458" s="1" t="s">
        <v>99</v>
      </c>
      <c r="C458" s="1" t="s">
        <v>100</v>
      </c>
      <c r="D458" s="2"/>
      <c r="E458" s="1" t="s">
        <v>101</v>
      </c>
      <c r="G458" s="1" t="s">
        <v>62</v>
      </c>
      <c r="K458" s="1" t="s">
        <v>58</v>
      </c>
    </row>
    <row r="459" spans="1:15" x14ac:dyDescent="0.25">
      <c r="M459" s="1" t="s">
        <v>97</v>
      </c>
      <c r="O459" s="1" t="s">
        <v>83</v>
      </c>
    </row>
    <row r="460" spans="1:15" x14ac:dyDescent="0.25">
      <c r="A460" s="5">
        <f>A262</f>
        <v>0</v>
      </c>
      <c r="C460" s="5">
        <f>C4</f>
        <v>50</v>
      </c>
      <c r="E460" s="1">
        <v>0.5</v>
      </c>
      <c r="G460" s="1">
        <f>C350</f>
        <v>0</v>
      </c>
      <c r="I460" s="5"/>
      <c r="K460" s="4">
        <f>A460+(C460*E460*G460)</f>
        <v>0</v>
      </c>
      <c r="M460" s="1">
        <v>5</v>
      </c>
      <c r="O460" s="5">
        <f>K460*4</f>
        <v>0</v>
      </c>
    </row>
    <row r="461" spans="1:15" x14ac:dyDescent="0.25">
      <c r="I461" s="5"/>
    </row>
    <row r="462" spans="1:15" ht="29" x14ac:dyDescent="0.4">
      <c r="A462" s="10" t="s">
        <v>29</v>
      </c>
    </row>
    <row r="464" spans="1:15" x14ac:dyDescent="0.25">
      <c r="C464" s="1" t="s">
        <v>99</v>
      </c>
      <c r="E464" s="1" t="s">
        <v>100</v>
      </c>
      <c r="F464" s="2"/>
      <c r="G464" s="1" t="s">
        <v>101</v>
      </c>
      <c r="I464" s="1" t="s">
        <v>62</v>
      </c>
      <c r="K464" s="1" t="s">
        <v>58</v>
      </c>
    </row>
    <row r="466" spans="1:15" x14ac:dyDescent="0.25">
      <c r="A466" s="2" t="s">
        <v>30</v>
      </c>
      <c r="C466" s="5">
        <f>A299</f>
        <v>0</v>
      </c>
      <c r="E466" s="5">
        <f>C4</f>
        <v>50</v>
      </c>
      <c r="G466" s="1">
        <v>0.25</v>
      </c>
      <c r="I466" s="1">
        <f>AA272</f>
        <v>0</v>
      </c>
      <c r="K466" s="5">
        <f>C466+(E466*G466*I466)</f>
        <v>0</v>
      </c>
    </row>
    <row r="467" spans="1:15" x14ac:dyDescent="0.25">
      <c r="A467" s="2"/>
      <c r="C467" s="5"/>
      <c r="E467" s="5"/>
      <c r="K467" s="5"/>
    </row>
    <row r="468" spans="1:15" x14ac:dyDescent="0.25">
      <c r="A468" s="2"/>
      <c r="M468" s="1" t="s">
        <v>97</v>
      </c>
      <c r="O468" s="1" t="s">
        <v>83</v>
      </c>
    </row>
    <row r="469" spans="1:15" x14ac:dyDescent="0.25">
      <c r="K469" s="4">
        <f>K466</f>
        <v>0</v>
      </c>
      <c r="M469" s="1">
        <v>6.5</v>
      </c>
      <c r="O469" s="5">
        <f>K469*3</f>
        <v>0</v>
      </c>
    </row>
    <row r="470" spans="1:15" x14ac:dyDescent="0.25">
      <c r="G470" s="5"/>
      <c r="I470" s="5"/>
    </row>
    <row r="471" spans="1:15" ht="39" x14ac:dyDescent="0.55000000000000004">
      <c r="A471" s="12" t="s">
        <v>102</v>
      </c>
      <c r="I471" s="5"/>
    </row>
    <row r="472" spans="1:15" x14ac:dyDescent="0.25">
      <c r="I472" s="5"/>
    </row>
    <row r="473" spans="1:15" x14ac:dyDescent="0.25">
      <c r="A473" s="1" t="s">
        <v>7</v>
      </c>
      <c r="C473" s="1" t="s">
        <v>21</v>
      </c>
      <c r="E473" s="1" t="s">
        <v>22</v>
      </c>
      <c r="G473" s="1" t="s">
        <v>29</v>
      </c>
      <c r="I473" s="5"/>
    </row>
    <row r="474" spans="1:15" x14ac:dyDescent="0.25">
      <c r="A474" s="5">
        <f>L391+O448</f>
        <v>14000</v>
      </c>
      <c r="C474" s="5">
        <f>L402+O454</f>
        <v>3600</v>
      </c>
      <c r="E474" s="5">
        <f>L413+O460</f>
        <v>2000</v>
      </c>
      <c r="G474" s="5">
        <f>L424+O469</f>
        <v>2000</v>
      </c>
    </row>
    <row r="476" spans="1:15" x14ac:dyDescent="0.25">
      <c r="I476" s="5"/>
    </row>
    <row r="477" spans="1:15" ht="39" x14ac:dyDescent="0.55000000000000004">
      <c r="A477" s="12" t="s">
        <v>103</v>
      </c>
    </row>
    <row r="479" spans="1:15" x14ac:dyDescent="0.25">
      <c r="A479" s="1" t="s">
        <v>7</v>
      </c>
      <c r="C479" s="1" t="s">
        <v>21</v>
      </c>
      <c r="E479" s="1" t="s">
        <v>22</v>
      </c>
      <c r="G479" s="1" t="s">
        <v>29</v>
      </c>
    </row>
    <row r="480" spans="1:15" x14ac:dyDescent="0.25">
      <c r="A480" s="5">
        <f>A474+A374</f>
        <v>14000</v>
      </c>
      <c r="B480" s="5"/>
      <c r="C480" s="5">
        <f>C474+C374</f>
        <v>4440</v>
      </c>
      <c r="D480" s="5"/>
      <c r="E480" s="5">
        <f>E474+E374</f>
        <v>2000</v>
      </c>
      <c r="F480" s="5"/>
      <c r="G480" s="5">
        <f>G474+G374</f>
        <v>2000</v>
      </c>
    </row>
    <row r="483" spans="1:9" ht="39" x14ac:dyDescent="0.55000000000000004">
      <c r="A483" s="12" t="s">
        <v>103</v>
      </c>
    </row>
    <row r="485" spans="1:9" x14ac:dyDescent="0.25">
      <c r="A485" s="1" t="s">
        <v>104</v>
      </c>
      <c r="C485" s="1" t="s">
        <v>7</v>
      </c>
      <c r="E485" s="1" t="s">
        <v>21</v>
      </c>
      <c r="G485" s="1" t="s">
        <v>22</v>
      </c>
      <c r="I485" s="1" t="s">
        <v>29</v>
      </c>
    </row>
    <row r="486" spans="1:9" x14ac:dyDescent="0.25">
      <c r="A486" s="1">
        <v>0</v>
      </c>
      <c r="C486" s="5">
        <f>A374</f>
        <v>0</v>
      </c>
      <c r="D486" s="5"/>
      <c r="E486" s="5">
        <f>C374</f>
        <v>840</v>
      </c>
      <c r="F486" s="5"/>
      <c r="G486" s="5">
        <f>E374</f>
        <v>0</v>
      </c>
      <c r="H486" s="5"/>
      <c r="I486" s="5">
        <f>G374</f>
        <v>0</v>
      </c>
    </row>
    <row r="487" spans="1:9" x14ac:dyDescent="0.25">
      <c r="A487" s="1">
        <v>1</v>
      </c>
      <c r="C487" s="5">
        <f>C486+I391</f>
        <v>700</v>
      </c>
      <c r="D487" s="5"/>
      <c r="E487" s="5">
        <f>E486+I402</f>
        <v>940</v>
      </c>
      <c r="G487" s="5">
        <f>G486+I413</f>
        <v>100</v>
      </c>
      <c r="I487" s="5">
        <f>I486+I424</f>
        <v>100</v>
      </c>
    </row>
    <row r="488" spans="1:9" x14ac:dyDescent="0.25">
      <c r="A488" s="1">
        <v>2</v>
      </c>
      <c r="C488" s="5">
        <f>C487+I391</f>
        <v>1400</v>
      </c>
      <c r="D488" s="5"/>
      <c r="E488" s="5">
        <f>E487+I402</f>
        <v>1040</v>
      </c>
      <c r="G488" s="5">
        <f>G487+I413</f>
        <v>200</v>
      </c>
      <c r="I488" s="5">
        <f>I487+I424</f>
        <v>200</v>
      </c>
    </row>
    <row r="489" spans="1:9" x14ac:dyDescent="0.25">
      <c r="A489" s="1">
        <v>3</v>
      </c>
      <c r="C489" s="5">
        <f>C488+I391</f>
        <v>2100</v>
      </c>
      <c r="D489" s="5"/>
      <c r="E489" s="5">
        <f>E488+I402</f>
        <v>1140</v>
      </c>
      <c r="G489" s="5">
        <f>G488+I413</f>
        <v>300</v>
      </c>
      <c r="I489" s="5">
        <f>I488+I424</f>
        <v>300</v>
      </c>
    </row>
    <row r="490" spans="1:9" x14ac:dyDescent="0.25">
      <c r="A490" s="1">
        <v>4</v>
      </c>
      <c r="C490" s="5">
        <f>C489+I391</f>
        <v>2800</v>
      </c>
      <c r="D490" s="5"/>
      <c r="E490" s="5">
        <f>E489+I402</f>
        <v>1240</v>
      </c>
      <c r="G490" s="5">
        <f>G489+I413</f>
        <v>400</v>
      </c>
      <c r="I490" s="5">
        <f>I489+I424</f>
        <v>400</v>
      </c>
    </row>
    <row r="491" spans="1:9" x14ac:dyDescent="0.25">
      <c r="A491" s="1">
        <v>5</v>
      </c>
      <c r="C491" s="5">
        <f>C490+I391</f>
        <v>3500</v>
      </c>
      <c r="D491" s="5"/>
      <c r="E491" s="5">
        <f>E490+I402</f>
        <v>1340</v>
      </c>
      <c r="G491" s="5">
        <f>G490+I413+K460</f>
        <v>500</v>
      </c>
      <c r="I491" s="5">
        <f>I490+I424</f>
        <v>500</v>
      </c>
    </row>
    <row r="492" spans="1:9" x14ac:dyDescent="0.25">
      <c r="A492" s="1">
        <v>6</v>
      </c>
      <c r="C492" s="5">
        <f>C491+I391</f>
        <v>4200</v>
      </c>
      <c r="D492" s="5"/>
      <c r="E492" s="5">
        <f>E491+I402</f>
        <v>1440</v>
      </c>
      <c r="G492" s="5">
        <f>G491+I413</f>
        <v>600</v>
      </c>
      <c r="I492" s="5">
        <f>I491+I424</f>
        <v>600</v>
      </c>
    </row>
    <row r="493" spans="1:9" x14ac:dyDescent="0.25">
      <c r="A493" s="1">
        <v>7</v>
      </c>
      <c r="C493" s="5">
        <f>C492+I391</f>
        <v>4900</v>
      </c>
      <c r="D493" s="5"/>
      <c r="E493" s="5">
        <f>E492+I402</f>
        <v>1540</v>
      </c>
      <c r="G493" s="5">
        <f>G492+I413</f>
        <v>700</v>
      </c>
      <c r="I493" s="5">
        <f>I492+I424+K469</f>
        <v>700</v>
      </c>
    </row>
    <row r="494" spans="1:9" x14ac:dyDescent="0.25">
      <c r="A494" s="1">
        <v>8</v>
      </c>
      <c r="C494" s="5">
        <f>C493+I391</f>
        <v>5600</v>
      </c>
      <c r="D494" s="5"/>
      <c r="E494" s="5">
        <f>E493+I402</f>
        <v>1640</v>
      </c>
      <c r="G494" s="5">
        <f>G493+I413</f>
        <v>800</v>
      </c>
      <c r="I494" s="5">
        <f>I493+I424</f>
        <v>800</v>
      </c>
    </row>
    <row r="495" spans="1:9" x14ac:dyDescent="0.25">
      <c r="A495" s="1">
        <v>9</v>
      </c>
      <c r="C495" s="5">
        <f>C494+I391</f>
        <v>6300</v>
      </c>
      <c r="D495" s="5"/>
      <c r="E495" s="5">
        <f>E494+I402</f>
        <v>1740</v>
      </c>
      <c r="G495" s="5">
        <f>G494+I413</f>
        <v>900</v>
      </c>
      <c r="I495" s="5">
        <f>I494+I424</f>
        <v>900</v>
      </c>
    </row>
    <row r="496" spans="1:9" x14ac:dyDescent="0.25">
      <c r="A496" s="1">
        <v>10</v>
      </c>
      <c r="C496" s="5">
        <f>C495+I391+K448</f>
        <v>7000</v>
      </c>
      <c r="D496" s="5"/>
      <c r="E496" s="5">
        <f>E495+I402+K454</f>
        <v>2640</v>
      </c>
      <c r="G496" s="5">
        <f>G495+I413+K460</f>
        <v>1000</v>
      </c>
      <c r="I496" s="5">
        <f>I495+I424</f>
        <v>1000</v>
      </c>
    </row>
    <row r="497" spans="1:9" x14ac:dyDescent="0.25">
      <c r="A497" s="1">
        <v>11</v>
      </c>
      <c r="C497" s="5">
        <f>C496+I391</f>
        <v>7700</v>
      </c>
      <c r="D497" s="5"/>
      <c r="E497" s="5">
        <f>E496+I402</f>
        <v>2740</v>
      </c>
      <c r="G497" s="5">
        <f>G496+I413</f>
        <v>1100</v>
      </c>
      <c r="I497" s="5">
        <f>I496+I424</f>
        <v>1100</v>
      </c>
    </row>
    <row r="498" spans="1:9" x14ac:dyDescent="0.25">
      <c r="A498" s="1">
        <v>12</v>
      </c>
      <c r="C498" s="5">
        <f>C497+I391</f>
        <v>8400</v>
      </c>
      <c r="D498" s="5"/>
      <c r="E498" s="5">
        <f>E497+I402</f>
        <v>2840</v>
      </c>
      <c r="G498" s="5">
        <f>G497+I413</f>
        <v>1200</v>
      </c>
      <c r="I498" s="5">
        <f>I497+I424</f>
        <v>1200</v>
      </c>
    </row>
    <row r="499" spans="1:9" x14ac:dyDescent="0.25">
      <c r="A499" s="1">
        <v>13</v>
      </c>
      <c r="C499" s="5">
        <f>C498+I391</f>
        <v>9100</v>
      </c>
      <c r="D499" s="5"/>
      <c r="E499" s="5">
        <f>E498+I402</f>
        <v>2940</v>
      </c>
      <c r="G499" s="5">
        <f>G498+I413</f>
        <v>1300</v>
      </c>
      <c r="I499" s="5">
        <f>I498+I424+K469</f>
        <v>1300</v>
      </c>
    </row>
    <row r="500" spans="1:9" x14ac:dyDescent="0.25">
      <c r="A500" s="1">
        <v>14</v>
      </c>
      <c r="C500" s="5">
        <f>C499+I391</f>
        <v>9800</v>
      </c>
      <c r="D500" s="5"/>
      <c r="E500" s="5">
        <f>E499+I402</f>
        <v>3040</v>
      </c>
      <c r="G500" s="5">
        <f>G499+I413</f>
        <v>1400</v>
      </c>
      <c r="I500" s="5">
        <f>I499+I424</f>
        <v>1400</v>
      </c>
    </row>
    <row r="501" spans="1:9" x14ac:dyDescent="0.25">
      <c r="A501" s="1">
        <v>15</v>
      </c>
      <c r="C501" s="5">
        <f>C500+I391</f>
        <v>10500</v>
      </c>
      <c r="D501" s="5"/>
      <c r="E501" s="5">
        <f>E500+I402</f>
        <v>3140</v>
      </c>
      <c r="G501" s="5">
        <f>G500+I413+K460</f>
        <v>1500</v>
      </c>
      <c r="I501" s="5">
        <f>I500+I424</f>
        <v>1500</v>
      </c>
    </row>
    <row r="502" spans="1:9" x14ac:dyDescent="0.25">
      <c r="A502" s="1">
        <v>16</v>
      </c>
      <c r="C502" s="5">
        <f>C501+I391</f>
        <v>11200</v>
      </c>
      <c r="D502" s="5"/>
      <c r="E502" s="5">
        <f>E501+I402</f>
        <v>3240</v>
      </c>
      <c r="G502" s="5">
        <f>G501+I413</f>
        <v>1600</v>
      </c>
      <c r="I502" s="5">
        <f>I501+I424</f>
        <v>1600</v>
      </c>
    </row>
    <row r="503" spans="1:9" x14ac:dyDescent="0.25">
      <c r="A503" s="1">
        <v>17</v>
      </c>
      <c r="C503" s="5">
        <f>C502+I391</f>
        <v>11900</v>
      </c>
      <c r="D503" s="5"/>
      <c r="E503" s="5">
        <f>E502+I402</f>
        <v>3340</v>
      </c>
      <c r="G503" s="5">
        <f>G502+I413</f>
        <v>1700</v>
      </c>
      <c r="I503" s="5">
        <f>I502+I424</f>
        <v>1700</v>
      </c>
    </row>
    <row r="504" spans="1:9" x14ac:dyDescent="0.25">
      <c r="A504" s="1">
        <v>18</v>
      </c>
      <c r="C504" s="5">
        <f>C503+I391</f>
        <v>12600</v>
      </c>
      <c r="D504" s="5"/>
      <c r="E504" s="5">
        <f>E503+I402</f>
        <v>3440</v>
      </c>
      <c r="G504" s="5">
        <f>G503+I413</f>
        <v>1800</v>
      </c>
      <c r="I504" s="5">
        <f>I503+I424</f>
        <v>1800</v>
      </c>
    </row>
    <row r="505" spans="1:9" x14ac:dyDescent="0.25">
      <c r="A505" s="1">
        <v>19</v>
      </c>
      <c r="C505" s="5">
        <f>C504+I391</f>
        <v>13300</v>
      </c>
      <c r="D505" s="5"/>
      <c r="E505" s="5">
        <f>E504+I402</f>
        <v>3540</v>
      </c>
      <c r="G505" s="5">
        <f>G504+I413</f>
        <v>1900</v>
      </c>
      <c r="I505" s="5">
        <f>I504+I424</f>
        <v>1900</v>
      </c>
    </row>
    <row r="506" spans="1:9" x14ac:dyDescent="0.25">
      <c r="A506" s="1">
        <v>20</v>
      </c>
      <c r="C506" s="5">
        <f>C505+I391+K448</f>
        <v>14000</v>
      </c>
      <c r="D506" s="5"/>
      <c r="E506" s="5">
        <f>E505+I402+K454</f>
        <v>4440</v>
      </c>
      <c r="G506" s="5">
        <f>G505+I413+K460</f>
        <v>2000</v>
      </c>
      <c r="I506" s="5">
        <f>I505+I424+K469</f>
        <v>2000</v>
      </c>
    </row>
  </sheetData>
  <mergeCells count="17">
    <mergeCell ref="A27:Q27"/>
    <mergeCell ref="A33:Q33"/>
    <mergeCell ref="A7:Q7"/>
    <mergeCell ref="L1:M1"/>
    <mergeCell ref="N1:O1"/>
    <mergeCell ref="P1:Q1"/>
    <mergeCell ref="A8:Q8"/>
    <mergeCell ref="A28:Q28"/>
    <mergeCell ref="A1:I1"/>
    <mergeCell ref="A74:Q74"/>
    <mergeCell ref="A34:Q34"/>
    <mergeCell ref="A49:Q49"/>
    <mergeCell ref="A50:Q50"/>
    <mergeCell ref="A68:Q68"/>
    <mergeCell ref="A73:Q73"/>
    <mergeCell ref="A66:Q66"/>
    <mergeCell ref="A69:Q69"/>
  </mergeCells>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Deutsch</dc:creator>
  <cp:keywords/>
  <dc:description/>
  <cp:lastModifiedBy>Robert Hilbert</cp:lastModifiedBy>
  <cp:revision/>
  <dcterms:created xsi:type="dcterms:W3CDTF">2024-10-07T13:22:19Z</dcterms:created>
  <dcterms:modified xsi:type="dcterms:W3CDTF">2025-02-10T17:47:11Z</dcterms:modified>
  <cp:category/>
  <cp:contentStatus/>
</cp:coreProperties>
</file>